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1376" windowHeight="6120" tabRatio="544" activeTab="1"/>
  </bookViews>
  <sheets>
    <sheet name="1 Доходи" sheetId="1" r:id="rId1"/>
    <sheet name="2 Видатки" sheetId="2" r:id="rId2"/>
  </sheets>
  <definedNames>
    <definedName name="_xlnm.Print_Titles" localSheetId="1">'2 Видатки'!$1:$1</definedName>
    <definedName name="_xlnm.Print_Area" localSheetId="0">'1 Доходи'!$A$1:$G$68</definedName>
    <definedName name="_xlnm.Print_Area" localSheetId="1">'2 Видатки'!$A$1:$H$129</definedName>
  </definedNames>
  <calcPr fullCalcOnLoad="1"/>
</workbook>
</file>

<file path=xl/comments2.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6"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<sst xmlns="http://schemas.openxmlformats.org/spreadsheetml/2006/main" count="287" uniqueCount="253">
  <si>
    <t>Загальний фонд</t>
  </si>
  <si>
    <t>Спеціальний фонд</t>
  </si>
  <si>
    <t xml:space="preserve"> ВИДАТКИ</t>
  </si>
  <si>
    <t>010000</t>
  </si>
  <si>
    <t>Державне управління</t>
  </si>
  <si>
    <t>070000</t>
  </si>
  <si>
    <t>Освіта</t>
  </si>
  <si>
    <t>070201</t>
  </si>
  <si>
    <t>Загальноосвітні школи</t>
  </si>
  <si>
    <t>070303</t>
  </si>
  <si>
    <t>Дитячі будинки (в т.ч. сімейного типу, прийомні сім"ї)</t>
  </si>
  <si>
    <t>070401</t>
  </si>
  <si>
    <t>Позашкільні заклади освіти, заходи із позашкільної роботи з дітьми</t>
  </si>
  <si>
    <t>070802</t>
  </si>
  <si>
    <t>Методкабінет</t>
  </si>
  <si>
    <t>070804</t>
  </si>
  <si>
    <t>Централізована бухгалтерія</t>
  </si>
  <si>
    <t>070805</t>
  </si>
  <si>
    <t>Групи централізованого господарського обслуговування</t>
  </si>
  <si>
    <t>070808</t>
  </si>
  <si>
    <t>Допомога дітям - сиротам та дітям, позбавленим батьківського піклування, яким виповнюється 18 років</t>
  </si>
  <si>
    <t>080000</t>
  </si>
  <si>
    <t>Охорона здоров"я</t>
  </si>
  <si>
    <t>080101</t>
  </si>
  <si>
    <t>Лікарні</t>
  </si>
  <si>
    <t>081002</t>
  </si>
  <si>
    <t>Інші заходи по охороні здоров"я</t>
  </si>
  <si>
    <t>081009</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</si>
  <si>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</si>
  <si>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</si>
  <si>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</si>
  <si>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</si>
  <si>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</si>
  <si>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</si>
  <si>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090203</t>
  </si>
  <si>
    <t>Інші пiльги ветеранам вiйни та працi, реабілітованим громадянам, які стали інвалідами внаслідок репресій або є пенсіонерами</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</si>
  <si>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</si>
  <si>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</si>
  <si>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</si>
  <si>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</si>
  <si>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</si>
  <si>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</si>
  <si>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</si>
  <si>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</si>
  <si>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090209</t>
  </si>
  <si>
    <t>Інші пільги громадянам, які постраждали внаслідок Чорнобильської катастрофи</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</si>
  <si>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</si>
  <si>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</si>
  <si>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</si>
  <si>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</si>
  <si>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</si>
  <si>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</si>
  <si>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</si>
  <si>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</si>
  <si>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</si>
  <si>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</si>
  <si>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</si>
  <si>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</si>
  <si>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</si>
  <si>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</si>
  <si>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</si>
  <si>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</si>
  <si>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</si>
  <si>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</si>
  <si>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</si>
  <si>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</si>
  <si>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</si>
  <si>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</si>
  <si>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</si>
  <si>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</si>
  <si>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</si>
  <si>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</si>
  <si>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</si>
  <si>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</si>
  <si>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</si>
  <si>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</si>
  <si>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</si>
  <si>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</si>
  <si>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</si>
  <si>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</si>
  <si>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</si>
  <si>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</si>
  <si>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</si>
  <si>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</si>
  <si>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</si>
  <si>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</si>
  <si>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</si>
  <si>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</si>
  <si>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</si>
  <si>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</si>
  <si>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</si>
  <si>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</si>
  <si>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</si>
  <si>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</si>
  <si>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</si>
  <si>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</si>
  <si>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</si>
  <si>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</si>
  <si>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</si>
  <si>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</si>
  <si>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</si>
  <si>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</si>
  <si>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</si>
  <si>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</si>
  <si>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</si>
  <si>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</si>
  <si>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</si>
  <si>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</si>
  <si>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</si>
  <si>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</si>
  <si>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</si>
  <si>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</si>
  <si>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</si>
  <si>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</si>
  <si>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</si>
  <si>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</si>
  <si>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</si>
  <si>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</si>
  <si>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Транспорт, дорожнє  господарство, телекомунікації  та  інформатика</t>
  </si>
  <si>
    <t>Компенсаційні виплати на пільговий проїзд автомобільним транспортом окремим категоріям громадян</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</si>
  <si>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</si>
  <si>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</si>
  <si>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</si>
  <si>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</si>
  <si>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</si>
  <si>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</si>
  <si>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Дотації вирівнювання</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</si>
  <si>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</si>
  <si>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</si>
  <si>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</si>
  <si>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</si>
  <si>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</si>
  <si>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</si>
  <si>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</si>
  <si>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</si>
  <si>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</si>
  <si>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</si>
  <si>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</si>
  <si>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110201</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</si>
  <si>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</si>
  <si>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</si>
  <si>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</si>
  <si>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</si>
  <si>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</si>
  <si>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</si>
  <si>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</si>
  <si>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</si>
  <si>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</si>
  <si>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</si>
  <si>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Начальник фінансового управління</t>
  </si>
  <si>
    <t xml:space="preserve">райдержадміністрації                                                      </t>
  </si>
  <si>
    <t>Л.І.Потапенко</t>
  </si>
  <si>
    <t xml:space="preserve">      </t>
  </si>
  <si>
    <t>Чернігівської районної ради</t>
  </si>
  <si>
    <t>Звіт</t>
  </si>
  <si>
    <t xml:space="preserve">про виконання районного бюджету по загальному </t>
  </si>
  <si>
    <t>грн.</t>
  </si>
  <si>
    <t>КФК</t>
  </si>
  <si>
    <t>Показники за бюджетною класифікацією</t>
  </si>
  <si>
    <t>Уточнені бюджетні призначення на звітний період</t>
  </si>
  <si>
    <t>% виконання до уточнених бюджетних призначень на звітний період</t>
  </si>
  <si>
    <t xml:space="preserve">ДОХОДИ </t>
  </si>
  <si>
    <t>Неподаткові надходження</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</si>
  <si>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</si>
  <si>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</si>
  <si>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</si>
  <si>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</si>
  <si>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</si>
  <si>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</si>
  <si>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</si>
  <si>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</si>
  <si>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</si>
  <si>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</si>
  <si>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</si>
  <si>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080300</t>
  </si>
  <si>
    <t>080600</t>
  </si>
  <si>
    <t>Поліклініки і амбулаторії (крім спеціалізованих поліклінік та загальних і спеціалізованих стоматологічних поліклінік)</t>
  </si>
  <si>
    <t>Фельдшерсько-акушерські пункти</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</si>
  <si>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</si>
  <si>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</si>
  <si>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Субвенція на проведення видатків місцевих бюджетів, що враховуються при визначенні обсягу міжбюджетних трансфертів</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</si>
  <si>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</si>
  <si>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</si>
  <si>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</si>
  <si>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</si>
  <si>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 xml:space="preserve">Плата за ліцензії </t>
  </si>
  <si>
    <t>Реєстраційний збір за проведення державної реєстрації юридичних осіб та фізичних осіб-підприємців</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</si>
  <si>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</si>
  <si>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</si>
  <si>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</si>
  <si>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Дотації вирівнювання з державного бюджету місцевим бюджетам </t>
  </si>
  <si>
    <t>Надходження від плати за послуги, що надаються бюджетними установами згідно із законодавством</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</si>
  <si>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</si>
  <si>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</si>
  <si>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 виконання до бюджетних призначень на 2012 рік</t>
  </si>
  <si>
    <t>Податкові надходження  </t>
  </si>
  <si>
    <t>Податки на доходи, податки на прибуток, податки на збільшення ринкової вартості  </t>
  </si>
  <si>
    <t>Податок на доходи фізичних осіб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</si>
  <si>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</si>
  <si>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</si>
  <si>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</si>
  <si>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</si>
  <si>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більше 200</t>
  </si>
  <si>
    <t>Адміністративні збори та платежі, доходи від некомерційної господарської діяльності</t>
  </si>
  <si>
    <t>Інші неподаткові надходження</t>
  </si>
  <si>
    <t xml:space="preserve">Інші надхордження </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</si>
  <si>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</si>
  <si>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r>
      <t>Податок на прибуток підприємств</t>
    </r>
    <r>
      <rPr>
        <sz val="12"/>
        <color indexed="8"/>
        <rFont val="Times New Roman"/>
        <family val="1"/>
      </rPr>
      <t> </t>
    </r>
  </si>
  <si>
    <r>
      <t>Доходи від власності та підприємницької діяльності</t>
    </r>
    <r>
      <rPr>
        <sz val="12"/>
        <color indexed="8"/>
        <rFont val="Times New Roman"/>
        <family val="1"/>
      </rPr>
      <t> </t>
    </r>
  </si>
  <si>
    <r>
      <t>Інші надходження</t>
    </r>
    <r>
      <rPr>
        <sz val="12"/>
        <color indexed="8"/>
        <rFont val="Times New Roman"/>
        <family val="1"/>
      </rPr>
      <t> </t>
    </r>
  </si>
  <si>
    <r>
      <t>Надходження від продажу основного капіталу</t>
    </r>
    <r>
      <rPr>
        <sz val="12"/>
        <color indexed="8"/>
        <rFont val="Times New Roman"/>
        <family val="1"/>
      </rPr>
      <t> </t>
    </r>
  </si>
  <si>
    <r>
      <t>Від органів державного управління</t>
    </r>
    <r>
      <rPr>
        <sz val="12"/>
        <color indexed="8"/>
        <rFont val="Times New Roman"/>
        <family val="1"/>
      </rPr>
      <t> </t>
    </r>
  </si>
  <si>
    <r>
      <t>Кошти, що надходять з інших бюджетів</t>
    </r>
    <r>
      <rPr>
        <sz val="12"/>
        <color indexed="8"/>
        <rFont val="Times New Roman"/>
        <family val="1"/>
      </rPr>
      <t> </t>
    </r>
  </si>
  <si>
    <r>
      <t>Дотації</t>
    </r>
    <r>
      <rPr>
        <sz val="12"/>
        <color indexed="8"/>
        <rFont val="Times New Roman"/>
        <family val="1"/>
      </rPr>
      <t> </t>
    </r>
  </si>
  <si>
    <r>
      <t>Субвенції</t>
    </r>
    <r>
      <rPr>
        <sz val="12"/>
        <color indexed="8"/>
        <rFont val="Times New Roman"/>
        <family val="1"/>
      </rPr>
      <t> </t>
    </r>
  </si>
  <si>
    <r>
      <t>Інші джерела власних надходжень бюджетних установ</t>
    </r>
    <r>
      <rPr>
        <sz val="12"/>
        <color indexed="8"/>
        <rFont val="Times New Roman"/>
        <family val="1"/>
      </rPr>
      <t> </t>
    </r>
  </si>
  <si>
    <t>субвенції</t>
  </si>
  <si>
    <t>без субвенц</t>
  </si>
  <si>
    <t>Підтримка малого і середнього підприємництва </t>
  </si>
  <si>
    <t>Інші послуги, пов`язані з економічною діяльністю </t>
  </si>
  <si>
    <t>Бюджетні призначення на  2013 рік</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</si>
  <si>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</si>
  <si>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</si>
  <si>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090411</t>
  </si>
  <si>
    <t>Кошти на забезпечення побутовим вугіллям окремих категорій населення </t>
  </si>
  <si>
    <t>додати субвенцію  по 091101</t>
  </si>
  <si>
    <t>Сільське і лісове господарство, рибне господарство та мисливство </t>
  </si>
  <si>
    <t>Програми в галузі сільського господарства, лісового господарства, рибальства та мисливства </t>
  </si>
  <si>
    <t>Додаток 1</t>
  </si>
  <si>
    <t xml:space="preserve">до рішення сесії </t>
  </si>
  <si>
    <t xml:space="preserve">Виконано </t>
  </si>
  <si>
    <t>Інші додаткові дотації</t>
  </si>
  <si>
    <t xml:space="preserve">                        2013 року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</si>
  <si>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</si>
  <si>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</si>
  <si>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</si>
  <si>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</si>
  <si>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</si>
  <si>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за І півріччя 2013 року"</t>
  </si>
  <si>
    <t>та спеціальному фонду за І півріччя 2013 року</t>
  </si>
  <si>
    <t>091108</t>
  </si>
  <si>
    <t>Інші додаткові дотації </t>
  </si>
  <si>
    <t>070807</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</si>
  <si>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</si>
  <si>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Охорона і раціональне використання земель </t>
  </si>
  <si>
    <t>200200</t>
  </si>
  <si>
    <t>200000</t>
  </si>
  <si>
    <t>Охорона навколишнього природного середовища та ядерна безпека </t>
  </si>
  <si>
    <t>250000</t>
  </si>
  <si>
    <t>Видатки на проведення робіт, пов`язаних із будівництвом, реконструкцією, ремонтом та утриманням автомобільних доріг </t>
  </si>
  <si>
    <t>170703</t>
  </si>
  <si>
    <t>Додаткова дотація з державного бюджету на вирівнювання фінансової забезпеченості місцевих бюджетів </t>
  </si>
  <si>
    <t>Забезпечення централізованих заходів з лікування хворих на цукровий та нецукровий діабет </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</si>
</sst>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s>
  <fonts count="47">
    <font>
      <sz val="10"/>
      <name val="Arial Cyr"/>
      <family val="0"/>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4"/>
      <name val="Times New Roman"/>
      <family val="1"/>
    </font>
    <font>
      <u val="single"/>
      <sz val="10"/>
      <color indexed="12"/>
      <name val="Arial Cyr"/>
      <family val="0"/>
    </font>
    <font>
      <u val="single"/>
      <sz val="10"/>
      <color indexed="36"/>
      <name val="Arial Cyr"/>
      <family val="0"/>
    </font>
    <font>
      <b/>
      <i/>
      <sz val="14"/>
      <color indexed="8"/>
      <name val="Times New Roman"/>
      <family val="1"/>
    </font>
    <font>
      <sz val="12"/>
      <name val="Times New Roman Cyr"/>
      <family val="1"/>
    </font>
    <font>
      <b/>
      <sz val="14"/>
      <name val="Times New Roman"/>
      <family val="1"/>
    </font>
    <font>
      <sz val="12"/>
      <name val="Times New Roman"/>
      <family val="1"/>
    </font>
    <font>
      <b/>
      <sz val="12"/>
      <name val="Times New Roman"/>
      <family val="1"/>
    </font>
    <font>
      <b/>
      <i/>
      <sz val="16"/>
      <color indexed="8"/>
      <name val="Times New Roman"/>
      <family val="1"/>
    </font>
    <font>
      <i/>
      <sz val="16"/>
      <color indexed="8"/>
      <name val="Times New Roman"/>
      <family val="1"/>
    </font>
    <font>
      <i/>
      <sz val="14"/>
      <color indexed="8"/>
      <name val="Times New Roman"/>
      <family val="1"/>
    </font>
    <font>
      <sz val="14"/>
      <color indexed="63"/>
      <name val="Times New Roman"/>
      <family val="1"/>
    </font>
    <font>
      <b/>
      <sz val="8"/>
      <name val="Tahoma"/>
      <family val="0"/>
    </font>
    <font>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8"/>
      <color indexed="8"/>
      <name val="Times New Roman"/>
      <family val="1"/>
    </font>
    <font>
      <b/>
      <i/>
      <sz val="12"/>
      <color indexed="8"/>
      <name val="Times New Roman"/>
      <family val="1"/>
    </font>
    <font>
      <b/>
      <sz val="18"/>
      <color indexed="8"/>
      <name val="Times New Roman"/>
      <family val="1"/>
    </font>
    <font>
      <sz val="10"/>
      <color indexed="8"/>
      <name val="Times New Roman"/>
      <family val="1"/>
    </font>
    <font>
      <sz val="10"/>
      <name val="Helv"/>
      <family val="0"/>
    </font>
    <font>
      <i/>
      <sz val="12"/>
      <name val="Times New Roman"/>
      <family val="1"/>
    </font>
    <font>
      <b/>
      <sz val="16"/>
      <color indexed="8"/>
      <name val="Times New Roman"/>
      <family val="1"/>
    </font>
    <font>
      <sz val="16"/>
      <color indexed="8"/>
      <name val="Times New Roman"/>
      <family val="1"/>
    </font>
    <font>
      <i/>
      <sz val="12"/>
      <color indexed="8"/>
      <name val="Times New Roman"/>
      <family val="1"/>
    </font>
    <font>
      <sz val="10"/>
      <name val="Times New Roman"/>
      <family val="1"/>
    </font>
    <font>
      <b/>
      <sz val="8"/>
      <name val="Arial Cyr"/>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8"/>
      </top>
      <bottom style="thin">
        <color indexed="8"/>
      </bottom>
    </border>
    <border>
      <left style="thin"/>
      <right>
        <color indexed="63"/>
      </right>
      <top style="thin"/>
      <bottom style="thin"/>
    </border>
  </borders>
  <cellStyleXfs count="65">
    <xf numFmtId="0" fontId="4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2"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6" borderId="0" applyNumberFormat="0" applyBorder="0" applyAlignment="0" applyProtection="0"/>
    <xf numFmtId="0" fontId="35" fillId="9" borderId="0" applyNumberFormat="0" applyBorder="0" applyAlignment="0" applyProtection="0"/>
    <xf numFmtId="0" fontId="35" fillId="3"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6" borderId="0" applyNumberFormat="0" applyBorder="0" applyAlignment="0" applyProtection="0"/>
    <xf numFmtId="0" fontId="34" fillId="10" borderId="0" applyNumberFormat="0" applyBorder="0" applyAlignment="0" applyProtection="0"/>
    <xf numFmtId="0" fontId="34" fillId="3"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26" fillId="3" borderId="1" applyNumberFormat="0" applyAlignment="0" applyProtection="0"/>
    <xf numFmtId="0" fontId="27" fillId="2" borderId="2" applyNumberFormat="0" applyAlignment="0" applyProtection="0"/>
    <xf numFmtId="0" fontId="28"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3" fillId="0" borderId="6" applyNumberFormat="0" applyFill="0" applyAlignment="0" applyProtection="0"/>
    <xf numFmtId="0" fontId="30" fillId="15" borderId="7" applyNumberFormat="0" applyAlignment="0" applyProtection="0"/>
    <xf numFmtId="0" fontId="19" fillId="0" borderId="0" applyNumberFormat="0" applyFill="0" applyBorder="0" applyAlignment="0" applyProtection="0"/>
    <xf numFmtId="0" fontId="25" fillId="8" borderId="0" applyNumberFormat="0" applyBorder="0" applyAlignment="0" applyProtection="0"/>
    <xf numFmtId="0" fontId="0" fillId="0" borderId="0">
      <alignment/>
      <protection/>
    </xf>
    <xf numFmtId="0" fontId="9" fillId="0" borderId="0">
      <alignment/>
      <protection/>
    </xf>
    <xf numFmtId="0" fontId="7" fillId="0" borderId="0" applyNumberFormat="0" applyFill="0" applyBorder="0" applyAlignment="0" applyProtection="0"/>
    <xf numFmtId="0" fontId="24" fillId="16" borderId="0" applyNumberFormat="0" applyBorder="0" applyAlignment="0" applyProtection="0"/>
    <xf numFmtId="0" fontId="3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7" borderId="0" applyNumberFormat="0" applyBorder="0" applyAlignment="0" applyProtection="0"/>
  </cellStyleXfs>
  <cellXfs count="149">
    <xf numFmtId="0" fontId="0" fillId="0" borderId="0" xfId="0" applyAlignment="1">
      <alignment/>
    </xf>
    <xf numFmtId="0" fontId="1" fillId="0" borderId="0" xfId="0" applyFont="1" applyFill="1" applyAlignment="1">
      <alignment vertical="top"/>
    </xf>
    <xf numFmtId="0" fontId="1" fillId="0" borderId="0" xfId="0" applyFont="1" applyFill="1" applyAlignment="1">
      <alignment horizontal="left" vertical="top"/>
    </xf>
    <xf numFmtId="0" fontId="3"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lignment horizontal="center" vertical="top"/>
    </xf>
    <xf numFmtId="0" fontId="2" fillId="0" borderId="0" xfId="0" applyFont="1" applyFill="1" applyAlignment="1">
      <alignment vertical="top"/>
    </xf>
    <xf numFmtId="49" fontId="4" fillId="0" borderId="10" xfId="0" applyNumberFormat="1" applyFont="1" applyFill="1" applyBorder="1" applyAlignment="1">
      <alignment horizontal="left" vertical="top"/>
    </xf>
    <xf numFmtId="0" fontId="4" fillId="0" borderId="10" xfId="0" applyFont="1" applyFill="1" applyBorder="1" applyAlignment="1">
      <alignment vertical="top" wrapText="1"/>
    </xf>
    <xf numFmtId="1" fontId="4" fillId="0" borderId="10" xfId="0" applyNumberFormat="1" applyFont="1" applyFill="1" applyBorder="1" applyAlignment="1">
      <alignment horizontal="center" vertical="top"/>
    </xf>
    <xf numFmtId="172" fontId="4" fillId="0" borderId="10" xfId="0" applyNumberFormat="1" applyFont="1" applyFill="1" applyBorder="1" applyAlignment="1">
      <alignment horizontal="center" vertical="top"/>
    </xf>
    <xf numFmtId="49" fontId="4" fillId="0" borderId="11" xfId="0" applyNumberFormat="1" applyFont="1" applyFill="1" applyBorder="1" applyAlignment="1">
      <alignment horizontal="left" vertical="top"/>
    </xf>
    <xf numFmtId="0" fontId="4" fillId="0" borderId="11" xfId="0" applyFont="1" applyFill="1" applyBorder="1" applyAlignment="1">
      <alignment vertical="top" wrapText="1"/>
    </xf>
    <xf numFmtId="1" fontId="4" fillId="0" borderId="11" xfId="0" applyNumberFormat="1" applyFont="1" applyFill="1" applyBorder="1" applyAlignment="1">
      <alignment horizontal="center" vertical="top"/>
    </xf>
    <xf numFmtId="49" fontId="3" fillId="0" borderId="11" xfId="0" applyNumberFormat="1" applyFont="1" applyFill="1" applyBorder="1" applyAlignment="1">
      <alignment horizontal="left" vertical="top"/>
    </xf>
    <xf numFmtId="0" fontId="3" fillId="0" borderId="11" xfId="0" applyFont="1" applyFill="1" applyBorder="1" applyAlignment="1">
      <alignment vertical="top" wrapText="1"/>
    </xf>
    <xf numFmtId="1" fontId="3" fillId="0" borderId="11" xfId="0" applyNumberFormat="1" applyFont="1" applyFill="1" applyBorder="1" applyAlignment="1">
      <alignment horizontal="center" vertical="top"/>
    </xf>
    <xf numFmtId="0" fontId="5" fillId="0" borderId="11" xfId="0" applyFont="1" applyFill="1" applyBorder="1" applyAlignment="1">
      <alignment vertical="top" wrapText="1"/>
    </xf>
    <xf numFmtId="49" fontId="3" fillId="0" borderId="12" xfId="0" applyNumberFormat="1" applyFont="1" applyFill="1" applyBorder="1" applyAlignment="1">
      <alignment horizontal="left" vertical="top"/>
    </xf>
    <xf numFmtId="0" fontId="3" fillId="0" borderId="12" xfId="54" applyFont="1" applyFill="1" applyBorder="1" applyAlignment="1" applyProtection="1">
      <alignment vertical="center" wrapText="1"/>
      <protection/>
    </xf>
    <xf numFmtId="1" fontId="3" fillId="0" borderId="12" xfId="0" applyNumberFormat="1" applyFont="1" applyFill="1" applyBorder="1" applyAlignment="1">
      <alignment horizontal="center" vertical="top"/>
    </xf>
    <xf numFmtId="0" fontId="3" fillId="0" borderId="11" xfId="54" applyFont="1" applyFill="1" applyBorder="1" applyAlignment="1" applyProtection="1">
      <alignment vertical="center" wrapText="1"/>
      <protection/>
    </xf>
    <xf numFmtId="0" fontId="2" fillId="0" borderId="13" xfId="0" applyFont="1" applyFill="1" applyBorder="1" applyAlignment="1">
      <alignment vertical="top"/>
    </xf>
    <xf numFmtId="0" fontId="3" fillId="0" borderId="11" xfId="54" applyNumberFormat="1" applyFont="1" applyFill="1" applyBorder="1" applyAlignment="1" applyProtection="1">
      <alignment vertical="center" wrapText="1"/>
      <protection/>
    </xf>
    <xf numFmtId="49" fontId="3" fillId="0" borderId="10" xfId="0" applyNumberFormat="1" applyFont="1" applyFill="1" applyBorder="1" applyAlignment="1">
      <alignment horizontal="left" vertical="top"/>
    </xf>
    <xf numFmtId="0" fontId="3" fillId="0" borderId="10" xfId="54" applyFont="1" applyFill="1" applyBorder="1" applyAlignment="1" applyProtection="1">
      <alignment vertical="center" wrapText="1"/>
      <protection/>
    </xf>
    <xf numFmtId="1" fontId="3" fillId="0" borderId="10" xfId="0" applyNumberFormat="1" applyFont="1" applyFill="1" applyBorder="1" applyAlignment="1">
      <alignment horizontal="center" vertical="top"/>
    </xf>
    <xf numFmtId="172" fontId="3" fillId="0" borderId="10" xfId="0" applyNumberFormat="1" applyFont="1" applyFill="1" applyBorder="1" applyAlignment="1">
      <alignment horizontal="center" vertical="top"/>
    </xf>
    <xf numFmtId="0" fontId="3" fillId="0" borderId="10" xfId="54" applyNumberFormat="1" applyFont="1" applyFill="1" applyBorder="1" applyAlignment="1" applyProtection="1">
      <alignment vertical="center" wrapText="1"/>
      <protection/>
    </xf>
    <xf numFmtId="0" fontId="10" fillId="0" borderId="11" xfId="0" applyFont="1" applyFill="1" applyBorder="1" applyAlignment="1">
      <alignment vertical="top" wrapText="1"/>
    </xf>
    <xf numFmtId="0" fontId="4" fillId="0" borderId="11" xfId="0" applyFont="1" applyFill="1" applyBorder="1" applyAlignment="1">
      <alignment horizontal="left" vertical="top"/>
    </xf>
    <xf numFmtId="0" fontId="3" fillId="0" borderId="11" xfId="0" applyFont="1" applyFill="1" applyBorder="1" applyAlignment="1">
      <alignment horizontal="left" vertical="top"/>
    </xf>
    <xf numFmtId="49" fontId="4" fillId="0" borderId="12" xfId="0" applyNumberFormat="1" applyFont="1" applyFill="1" applyBorder="1" applyAlignment="1">
      <alignment horizontal="left" vertical="top"/>
    </xf>
    <xf numFmtId="0" fontId="4" fillId="0" borderId="12" xfId="0" applyFont="1" applyFill="1" applyBorder="1" applyAlignment="1">
      <alignment vertical="top" wrapText="1"/>
    </xf>
    <xf numFmtId="1" fontId="4" fillId="0" borderId="12" xfId="0" applyNumberFormat="1" applyFont="1" applyFill="1" applyBorder="1" applyAlignment="1">
      <alignment horizontal="center" vertical="top"/>
    </xf>
    <xf numFmtId="0" fontId="3" fillId="0" borderId="1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center" vertical="center" wrapText="1"/>
    </xf>
    <xf numFmtId="0" fontId="1" fillId="0" borderId="0" xfId="0" applyFont="1" applyFill="1" applyBorder="1" applyAlignment="1">
      <alignment vertical="top"/>
    </xf>
    <xf numFmtId="1" fontId="1" fillId="0" borderId="0" xfId="0" applyNumberFormat="1" applyFont="1" applyFill="1" applyAlignment="1">
      <alignment vertical="top"/>
    </xf>
    <xf numFmtId="1" fontId="4" fillId="0" borderId="0" xfId="0" applyNumberFormat="1" applyFont="1" applyFill="1" applyBorder="1" applyAlignment="1">
      <alignment horizontal="center" vertical="top"/>
    </xf>
    <xf numFmtId="3" fontId="1" fillId="0" borderId="0" xfId="0" applyNumberFormat="1" applyFont="1" applyFill="1" applyAlignment="1">
      <alignment vertical="top"/>
    </xf>
    <xf numFmtId="1" fontId="3" fillId="0" borderId="11" xfId="0" applyNumberFormat="1" applyFont="1" applyFill="1" applyBorder="1" applyAlignment="1">
      <alignment horizontal="center" vertical="top"/>
    </xf>
    <xf numFmtId="0" fontId="4" fillId="0" borderId="11" xfId="0" applyFont="1" applyFill="1" applyBorder="1" applyAlignment="1">
      <alignment horizontal="center" vertical="center" wrapText="1"/>
    </xf>
    <xf numFmtId="0" fontId="1" fillId="0" borderId="0" xfId="0" applyFont="1" applyFill="1" applyBorder="1" applyAlignment="1">
      <alignment horizontal="right" vertical="top"/>
    </xf>
    <xf numFmtId="0" fontId="1" fillId="0" borderId="0" xfId="0" applyFont="1" applyFill="1" applyBorder="1" applyAlignment="1">
      <alignment horizontal="center" vertical="top"/>
    </xf>
    <xf numFmtId="0" fontId="2" fillId="0" borderId="0" xfId="0" applyFont="1" applyFill="1" applyBorder="1" applyAlignment="1">
      <alignment vertical="top"/>
    </xf>
    <xf numFmtId="2" fontId="1" fillId="0" borderId="0" xfId="0" applyNumberFormat="1" applyFont="1" applyFill="1" applyBorder="1" applyAlignment="1">
      <alignment vertical="top"/>
    </xf>
    <xf numFmtId="1" fontId="1" fillId="0" borderId="0" xfId="0" applyNumberFormat="1" applyFont="1" applyFill="1" applyBorder="1" applyAlignment="1">
      <alignment vertical="top"/>
    </xf>
    <xf numFmtId="1" fontId="2" fillId="0" borderId="0" xfId="0" applyNumberFormat="1" applyFont="1" applyFill="1" applyBorder="1" applyAlignment="1">
      <alignment vertical="top"/>
    </xf>
    <xf numFmtId="3" fontId="1" fillId="0" borderId="0" xfId="0" applyNumberFormat="1" applyFont="1" applyFill="1" applyBorder="1" applyAlignment="1">
      <alignment vertical="top"/>
    </xf>
    <xf numFmtId="0" fontId="3" fillId="0" borderId="12" xfId="0" applyFont="1" applyFill="1" applyBorder="1" applyAlignment="1">
      <alignment horizontal="left" vertical="top"/>
    </xf>
    <xf numFmtId="0" fontId="3" fillId="0" borderId="12" xfId="0" applyFont="1" applyFill="1" applyBorder="1" applyAlignment="1">
      <alignment vertical="top" wrapText="1"/>
    </xf>
    <xf numFmtId="1" fontId="5" fillId="0" borderId="11" xfId="0" applyNumberFormat="1" applyFont="1" applyFill="1" applyBorder="1" applyAlignment="1">
      <alignment horizontal="center" vertical="top"/>
    </xf>
    <xf numFmtId="1" fontId="16" fillId="0" borderId="11" xfId="0" applyNumberFormat="1" applyFont="1" applyFill="1" applyBorder="1" applyAlignment="1">
      <alignment horizontal="center" vertical="top"/>
    </xf>
    <xf numFmtId="0" fontId="3" fillId="0" borderId="11" xfId="0" applyFont="1" applyFill="1" applyBorder="1" applyAlignment="1">
      <alignment horizontal="center" vertical="top" wrapText="1"/>
    </xf>
    <xf numFmtId="0" fontId="3" fillId="0" borderId="11" xfId="0" applyFont="1" applyFill="1" applyBorder="1" applyAlignment="1">
      <alignment horizontal="center" vertical="top"/>
    </xf>
    <xf numFmtId="0" fontId="4" fillId="0" borderId="0" xfId="0" applyFont="1" applyFill="1" applyAlignment="1">
      <alignment vertical="top"/>
    </xf>
    <xf numFmtId="1" fontId="3" fillId="0" borderId="0" xfId="0" applyNumberFormat="1" applyFont="1" applyFill="1" applyAlignment="1">
      <alignment vertical="top"/>
    </xf>
    <xf numFmtId="0" fontId="10" fillId="0" borderId="0" xfId="0" applyFont="1" applyFill="1" applyBorder="1" applyAlignment="1">
      <alignment/>
    </xf>
    <xf numFmtId="0" fontId="10" fillId="0" borderId="0" xfId="0" applyFont="1" applyFill="1" applyAlignment="1">
      <alignment/>
    </xf>
    <xf numFmtId="0" fontId="1" fillId="0" borderId="0" xfId="0" applyFont="1" applyFill="1" applyBorder="1" applyAlignment="1">
      <alignment horizontal="right"/>
    </xf>
    <xf numFmtId="1" fontId="39" fillId="0" borderId="0" xfId="0" applyNumberFormat="1" applyFont="1" applyFill="1" applyAlignment="1">
      <alignment vertical="top"/>
    </xf>
    <xf numFmtId="0" fontId="1" fillId="0" borderId="0" xfId="0" applyFont="1" applyFill="1" applyBorder="1" applyAlignment="1">
      <alignment horizontal="left" vertical="top"/>
    </xf>
    <xf numFmtId="0" fontId="36" fillId="0" borderId="0" xfId="0" applyFont="1" applyFill="1" applyAlignment="1">
      <alignment vertical="top" wrapText="1"/>
    </xf>
    <xf numFmtId="0" fontId="36" fillId="0" borderId="0" xfId="0" applyFont="1" applyFill="1" applyAlignment="1">
      <alignment horizontal="center" vertical="top"/>
    </xf>
    <xf numFmtId="0" fontId="36" fillId="0" borderId="0" xfId="0" applyFont="1" applyFill="1" applyAlignment="1">
      <alignment horizontal="left" vertical="top"/>
    </xf>
    <xf numFmtId="0" fontId="3" fillId="0" borderId="0" xfId="0" applyFont="1" applyFill="1" applyAlignment="1">
      <alignment horizontal="center" vertical="top"/>
    </xf>
    <xf numFmtId="0" fontId="3" fillId="0" borderId="0" xfId="0" applyFont="1" applyFill="1" applyAlignment="1">
      <alignment vertical="top" wrapText="1"/>
    </xf>
    <xf numFmtId="0" fontId="1" fillId="0" borderId="11" xfId="0" applyFont="1" applyFill="1" applyBorder="1" applyAlignment="1">
      <alignment horizontal="center" vertical="top" wrapText="1"/>
    </xf>
    <xf numFmtId="0" fontId="1" fillId="0" borderId="14" xfId="0" applyFont="1" applyFill="1" applyBorder="1" applyAlignment="1">
      <alignment horizontal="center" vertical="top" wrapText="1"/>
    </xf>
    <xf numFmtId="0" fontId="3" fillId="0" borderId="0" xfId="0" applyFont="1" applyFill="1" applyAlignment="1">
      <alignment horizontal="center" vertical="top" wrapText="1"/>
    </xf>
    <xf numFmtId="0" fontId="1" fillId="0" borderId="11" xfId="0" applyFont="1" applyFill="1" applyBorder="1" applyAlignment="1">
      <alignment horizontal="center" vertical="top"/>
    </xf>
    <xf numFmtId="0" fontId="2" fillId="0" borderId="11" xfId="0" applyFont="1" applyFill="1" applyBorder="1" applyAlignment="1">
      <alignment horizontal="left" vertical="top"/>
    </xf>
    <xf numFmtId="0" fontId="14" fillId="0" borderId="0" xfId="0" applyFont="1" applyFill="1" applyBorder="1" applyAlignment="1">
      <alignment vertical="top"/>
    </xf>
    <xf numFmtId="0" fontId="13" fillId="0" borderId="0" xfId="0" applyFont="1" applyFill="1" applyBorder="1" applyAlignment="1">
      <alignment vertical="top"/>
    </xf>
    <xf numFmtId="0" fontId="12" fillId="0" borderId="11" xfId="0" applyFont="1" applyFill="1" applyBorder="1" applyAlignment="1">
      <alignment horizontal="left" vertical="top"/>
    </xf>
    <xf numFmtId="0" fontId="12" fillId="0" borderId="11" xfId="0" applyFont="1" applyFill="1" applyBorder="1" applyAlignment="1">
      <alignment vertical="top"/>
    </xf>
    <xf numFmtId="3" fontId="12" fillId="0" borderId="10" xfId="0" applyNumberFormat="1" applyFont="1" applyFill="1" applyBorder="1" applyAlignment="1">
      <alignment horizontal="center" vertical="top"/>
    </xf>
    <xf numFmtId="0" fontId="12" fillId="0" borderId="11" xfId="0" applyFont="1" applyFill="1" applyBorder="1" applyAlignment="1">
      <alignment vertical="top" wrapText="1"/>
    </xf>
    <xf numFmtId="3" fontId="11" fillId="0" borderId="11" xfId="0" applyNumberFormat="1" applyFont="1" applyFill="1" applyBorder="1" applyAlignment="1">
      <alignment horizontal="center" vertical="top"/>
    </xf>
    <xf numFmtId="0" fontId="11" fillId="0" borderId="11" xfId="0" applyFont="1" applyFill="1" applyBorder="1" applyAlignment="1">
      <alignment horizontal="left" vertical="top"/>
    </xf>
    <xf numFmtId="0" fontId="41" fillId="0" borderId="11" xfId="0" applyFont="1" applyFill="1" applyBorder="1" applyAlignment="1">
      <alignment vertical="top" wrapText="1"/>
    </xf>
    <xf numFmtId="0" fontId="11" fillId="0" borderId="11" xfId="0" applyFont="1" applyFill="1" applyBorder="1" applyAlignment="1">
      <alignment vertical="top" wrapText="1"/>
    </xf>
    <xf numFmtId="0" fontId="37" fillId="0" borderId="15" xfId="0" applyFont="1" applyFill="1" applyBorder="1" applyAlignment="1">
      <alignment vertical="top" wrapText="1"/>
    </xf>
    <xf numFmtId="0" fontId="11" fillId="0" borderId="15" xfId="0" applyFont="1" applyFill="1" applyBorder="1" applyAlignment="1">
      <alignment vertical="top" wrapText="1"/>
    </xf>
    <xf numFmtId="0" fontId="12" fillId="0" borderId="14" xfId="0" applyFont="1" applyFill="1" applyBorder="1" applyAlignment="1">
      <alignment horizontal="left" vertical="top" wrapText="1"/>
    </xf>
    <xf numFmtId="3" fontId="12" fillId="0" borderId="11" xfId="0" applyNumberFormat="1" applyFont="1" applyFill="1" applyBorder="1" applyAlignment="1">
      <alignment horizontal="center" vertical="top"/>
    </xf>
    <xf numFmtId="0" fontId="2" fillId="0" borderId="15" xfId="0" applyFont="1" applyFill="1" applyBorder="1" applyAlignment="1">
      <alignment vertical="top" wrapText="1"/>
    </xf>
    <xf numFmtId="0" fontId="1" fillId="0" borderId="15" xfId="0" applyFont="1" applyFill="1" applyBorder="1" applyAlignment="1">
      <alignment vertical="top" wrapText="1"/>
    </xf>
    <xf numFmtId="0" fontId="2" fillId="0" borderId="0" xfId="0" applyFont="1" applyFill="1" applyBorder="1" applyAlignment="1">
      <alignment vertical="top" wrapText="1"/>
    </xf>
    <xf numFmtId="0" fontId="11" fillId="0" borderId="14"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4" xfId="0" applyFont="1" applyFill="1" applyBorder="1" applyAlignment="1">
      <alignment horizontal="left" vertical="top" wrapText="1"/>
    </xf>
    <xf numFmtId="3" fontId="2" fillId="0" borderId="11" xfId="0" applyNumberFormat="1" applyFont="1" applyFill="1" applyBorder="1" applyAlignment="1">
      <alignment horizontal="center" vertical="top"/>
    </xf>
    <xf numFmtId="0" fontId="15" fillId="0" borderId="0" xfId="0" applyFont="1" applyFill="1" applyAlignment="1">
      <alignment vertical="top"/>
    </xf>
    <xf numFmtId="0" fontId="8" fillId="0" borderId="0" xfId="0" applyFont="1" applyFill="1" applyAlignment="1">
      <alignment vertical="top"/>
    </xf>
    <xf numFmtId="3" fontId="11" fillId="0" borderId="10" xfId="0" applyNumberFormat="1" applyFont="1" applyFill="1" applyBorder="1" applyAlignment="1">
      <alignment horizontal="center" vertical="top"/>
    </xf>
    <xf numFmtId="0" fontId="1" fillId="0" borderId="11" xfId="0" applyFont="1" applyFill="1" applyBorder="1" applyAlignment="1">
      <alignment horizontal="left" vertical="top"/>
    </xf>
    <xf numFmtId="0" fontId="5" fillId="0" borderId="0" xfId="0" applyFont="1" applyFill="1" applyBorder="1" applyAlignment="1">
      <alignment vertical="top"/>
    </xf>
    <xf numFmtId="0" fontId="10" fillId="0" borderId="0" xfId="0" applyFont="1" applyFill="1" applyBorder="1" applyAlignment="1">
      <alignment vertical="top"/>
    </xf>
    <xf numFmtId="0" fontId="10" fillId="0" borderId="16" xfId="0" applyFont="1" applyFill="1" applyBorder="1" applyAlignment="1">
      <alignment vertical="top"/>
    </xf>
    <xf numFmtId="0" fontId="12" fillId="0" borderId="11" xfId="0" applyFont="1" applyFill="1" applyBorder="1" applyAlignment="1">
      <alignment horizontal="left" vertical="top" wrapText="1"/>
    </xf>
    <xf numFmtId="0" fontId="3" fillId="0" borderId="0" xfId="0" applyFont="1" applyFill="1" applyBorder="1" applyAlignment="1">
      <alignment vertical="top"/>
    </xf>
    <xf numFmtId="0" fontId="4" fillId="0" borderId="0" xfId="0" applyFont="1" applyFill="1" applyBorder="1" applyAlignment="1">
      <alignment vertical="top"/>
    </xf>
    <xf numFmtId="0" fontId="11" fillId="0" borderId="11" xfId="0" applyFont="1" applyFill="1" applyBorder="1" applyAlignment="1">
      <alignment horizontal="left" vertical="top" wrapText="1"/>
    </xf>
    <xf numFmtId="0" fontId="37" fillId="0" borderId="14" xfId="0" applyFont="1" applyFill="1" applyBorder="1" applyAlignment="1">
      <alignment vertical="top" wrapText="1"/>
    </xf>
    <xf numFmtId="0" fontId="1" fillId="0" borderId="0" xfId="0" applyFont="1" applyFill="1" applyBorder="1" applyAlignment="1">
      <alignment vertical="top" wrapText="1"/>
    </xf>
    <xf numFmtId="0" fontId="3" fillId="0" borderId="0" xfId="0" applyFont="1" applyFill="1" applyBorder="1" applyAlignment="1">
      <alignment vertical="top" wrapText="1"/>
    </xf>
    <xf numFmtId="2" fontId="1" fillId="0" borderId="0" xfId="0" applyNumberFormat="1" applyFont="1" applyFill="1" applyAlignment="1">
      <alignment vertical="top"/>
    </xf>
    <xf numFmtId="0" fontId="2" fillId="0" borderId="0" xfId="0" applyFont="1" applyFill="1" applyBorder="1" applyAlignment="1">
      <alignment horizontal="right" vertical="top"/>
    </xf>
    <xf numFmtId="2" fontId="5" fillId="0" borderId="11" xfId="53" applyNumberFormat="1" applyFont="1" applyFill="1" applyBorder="1" applyAlignment="1">
      <alignment horizontal="center"/>
      <protection/>
    </xf>
    <xf numFmtId="2" fontId="10" fillId="0" borderId="11" xfId="53" applyNumberFormat="1" applyFont="1" applyFill="1" applyBorder="1" applyAlignment="1">
      <alignment horizontal="center" vertical="center"/>
      <protection/>
    </xf>
    <xf numFmtId="1" fontId="4" fillId="0" borderId="10" xfId="0" applyNumberFormat="1" applyFont="1" applyFill="1" applyBorder="1" applyAlignment="1">
      <alignment horizontal="center" vertical="center"/>
    </xf>
    <xf numFmtId="172" fontId="4" fillId="0" borderId="10" xfId="0" applyNumberFormat="1" applyFont="1" applyFill="1" applyBorder="1" applyAlignment="1">
      <alignment horizontal="center" vertical="center"/>
    </xf>
    <xf numFmtId="0" fontId="43" fillId="0" borderId="0" xfId="0" applyFont="1" applyFill="1" applyBorder="1" applyAlignment="1">
      <alignment horizontal="right" vertical="top"/>
    </xf>
    <xf numFmtId="0" fontId="42" fillId="0" borderId="0" xfId="0" applyFont="1" applyFill="1" applyBorder="1" applyAlignment="1">
      <alignment horizontal="center" vertical="top"/>
    </xf>
    <xf numFmtId="0" fontId="42" fillId="0" borderId="0" xfId="0" applyFont="1" applyFill="1" applyAlignment="1">
      <alignment horizontal="center" vertical="top"/>
    </xf>
    <xf numFmtId="0" fontId="42" fillId="0" borderId="0" xfId="0" applyFont="1" applyFill="1" applyBorder="1" applyAlignment="1">
      <alignment vertical="top"/>
    </xf>
    <xf numFmtId="0" fontId="42" fillId="0" borderId="0" xfId="0" applyFont="1" applyFill="1" applyAlignment="1">
      <alignment vertical="top"/>
    </xf>
    <xf numFmtId="2" fontId="5" fillId="0" borderId="11" xfId="53" applyNumberFormat="1" applyFont="1" applyFill="1" applyBorder="1" applyAlignment="1">
      <alignment horizontal="center" vertical="top"/>
      <protection/>
    </xf>
    <xf numFmtId="1" fontId="36" fillId="0" borderId="0" xfId="0" applyNumberFormat="1" applyFont="1" applyFill="1" applyAlignment="1">
      <alignment vertical="top"/>
    </xf>
    <xf numFmtId="172" fontId="3" fillId="0" borderId="10" xfId="0" applyNumberFormat="1" applyFont="1" applyFill="1" applyBorder="1" applyAlignment="1" applyProtection="1">
      <alignment horizontal="center" vertical="top"/>
      <protection/>
    </xf>
    <xf numFmtId="172" fontId="4" fillId="0" borderId="10" xfId="0" applyNumberFormat="1" applyFont="1" applyFill="1" applyBorder="1" applyAlignment="1" applyProtection="1">
      <alignment horizontal="center" vertical="top"/>
      <protection/>
    </xf>
    <xf numFmtId="2" fontId="36" fillId="0" borderId="0" xfId="0" applyNumberFormat="1" applyFont="1" applyFill="1" applyAlignment="1">
      <alignment vertical="top"/>
    </xf>
    <xf numFmtId="0" fontId="2" fillId="0" borderId="17" xfId="0" applyFont="1" applyFill="1" applyBorder="1" applyAlignment="1">
      <alignment horizontal="center" vertical="top" wrapText="1"/>
    </xf>
    <xf numFmtId="0" fontId="2" fillId="0" borderId="17" xfId="0" applyFont="1" applyFill="1" applyBorder="1" applyAlignment="1">
      <alignment horizontal="center" vertical="top"/>
    </xf>
    <xf numFmtId="0" fontId="1" fillId="0" borderId="17" xfId="0" applyFont="1" applyFill="1" applyBorder="1" applyAlignment="1">
      <alignment horizontal="center" vertical="top"/>
    </xf>
    <xf numFmtId="0" fontId="1" fillId="0" borderId="18" xfId="0" applyFont="1" applyFill="1" applyBorder="1" applyAlignment="1">
      <alignment horizontal="center" vertical="top"/>
    </xf>
    <xf numFmtId="0" fontId="37" fillId="0" borderId="11" xfId="0" applyFont="1" applyFill="1" applyBorder="1" applyAlignment="1">
      <alignment horizontal="left" vertical="top"/>
    </xf>
    <xf numFmtId="0" fontId="37" fillId="0" borderId="13" xfId="0" applyFont="1" applyFill="1" applyBorder="1" applyAlignment="1">
      <alignment horizontal="center" vertical="top" wrapText="1"/>
    </xf>
    <xf numFmtId="3" fontId="37" fillId="0" borderId="13" xfId="0" applyNumberFormat="1" applyFont="1" applyFill="1" applyBorder="1" applyAlignment="1">
      <alignment horizontal="center" vertical="top"/>
    </xf>
    <xf numFmtId="172" fontId="44" fillId="0" borderId="13" xfId="0" applyNumberFormat="1" applyFont="1" applyFill="1" applyBorder="1" applyAlignment="1" applyProtection="1">
      <alignment horizontal="center" vertical="top"/>
      <protection/>
    </xf>
    <xf numFmtId="172" fontId="44" fillId="0" borderId="14" xfId="0" applyNumberFormat="1" applyFont="1" applyFill="1" applyBorder="1" applyAlignment="1" applyProtection="1">
      <alignment horizontal="center" vertical="top"/>
      <protection/>
    </xf>
    <xf numFmtId="172" fontId="1" fillId="17" borderId="10" xfId="0" applyNumberFormat="1" applyFont="1" applyFill="1" applyBorder="1" applyAlignment="1" applyProtection="1">
      <alignment horizontal="center" vertical="top"/>
      <protection/>
    </xf>
    <xf numFmtId="0" fontId="11" fillId="0" borderId="19" xfId="0" applyFont="1" applyFill="1" applyBorder="1" applyAlignment="1">
      <alignment vertical="top" wrapText="1"/>
    </xf>
    <xf numFmtId="172" fontId="2" fillId="0" borderId="13" xfId="0" applyNumberFormat="1" applyFont="1" applyFill="1" applyBorder="1" applyAlignment="1" applyProtection="1">
      <alignment vertical="top"/>
      <protection/>
    </xf>
    <xf numFmtId="172" fontId="39" fillId="17" borderId="10" xfId="0" applyNumberFormat="1" applyFont="1" applyFill="1" applyBorder="1" applyAlignment="1" applyProtection="1">
      <alignment horizontal="center" vertical="top"/>
      <protection/>
    </xf>
    <xf numFmtId="0" fontId="45" fillId="0" borderId="11" xfId="0" applyFont="1" applyBorder="1" applyAlignment="1">
      <alignment vertical="center" wrapText="1"/>
    </xf>
    <xf numFmtId="0" fontId="38" fillId="0" borderId="0" xfId="0" applyFont="1" applyFill="1" applyAlignment="1">
      <alignment horizontal="center" vertical="top" wrapText="1"/>
    </xf>
    <xf numFmtId="0" fontId="42" fillId="0" borderId="20" xfId="0" applyFont="1" applyFill="1" applyBorder="1" applyAlignment="1">
      <alignment horizontal="center" vertical="top"/>
    </xf>
    <xf numFmtId="0" fontId="42" fillId="0" borderId="13" xfId="0" applyFont="1" applyFill="1" applyBorder="1" applyAlignment="1">
      <alignment horizontal="center" vertical="top"/>
    </xf>
    <xf numFmtId="0" fontId="42" fillId="0" borderId="14" xfId="0" applyFont="1" applyFill="1" applyBorder="1" applyAlignment="1">
      <alignment horizontal="center" vertical="top"/>
    </xf>
    <xf numFmtId="0" fontId="13" fillId="0" borderId="20" xfId="0" applyFont="1" applyFill="1" applyBorder="1" applyAlignment="1">
      <alignment horizontal="center" vertical="top"/>
    </xf>
    <xf numFmtId="0" fontId="13" fillId="0" borderId="13" xfId="0" applyFont="1" applyFill="1" applyBorder="1" applyAlignment="1">
      <alignment horizontal="center" vertical="top"/>
    </xf>
    <xf numFmtId="0" fontId="13" fillId="0" borderId="14" xfId="0" applyFont="1" applyFill="1" applyBorder="1" applyAlignment="1">
      <alignment horizontal="center" vertical="top"/>
    </xf>
    <xf numFmtId="0" fontId="13" fillId="0" borderId="2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13" fillId="0" borderId="14"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27"/>
  <sheetViews>
    <sheetView view="pageBreakPreview" zoomScale="75" zoomScaleNormal="75" zoomScaleSheetLayoutView="75" zoomScalePageLayoutView="0" workbookViewId="0" topLeftCell="A46">
      <selection activeCell="D56" sqref="D56"/>
    </sheetView>
  </sheetViews>
  <sheetFormatPr defaultColWidth="9.00390625" defaultRowHeight="12.75"/>
  <cols>
    <col min="1" max="1" width="12.875" style="98" customWidth="1"/>
    <col min="2" max="2" width="110.875" style="68" customWidth="1"/>
    <col min="3" max="3" width="20.00390625" style="67" customWidth="1"/>
    <col min="4" max="4" width="19.50390625" style="67" customWidth="1"/>
    <col min="5" max="5" width="19.375" style="67" customWidth="1"/>
    <col min="6" max="6" width="21.875" style="67" customWidth="1"/>
    <col min="7" max="7" width="22.625" style="67" customWidth="1"/>
    <col min="8" max="8" width="5.50390625" style="3" customWidth="1"/>
    <col min="9" max="16384" width="9.125" style="3" customWidth="1"/>
  </cols>
  <sheetData>
    <row r="1" spans="1:5" ht="26.25" customHeight="1">
      <c r="A1" s="63"/>
      <c r="B1" s="64"/>
      <c r="C1" s="65"/>
      <c r="D1" s="65"/>
      <c r="E1" s="66" t="s">
        <v>228</v>
      </c>
    </row>
    <row r="2" spans="1:5" ht="26.25" customHeight="1">
      <c r="A2" s="63"/>
      <c r="B2" s="64"/>
      <c r="C2" s="65"/>
      <c r="D2" s="65"/>
      <c r="E2" s="66" t="s">
        <v>229</v>
      </c>
    </row>
    <row r="3" spans="1:5" ht="26.25" customHeight="1">
      <c r="A3" s="63"/>
      <c r="B3" s="64"/>
      <c r="C3" s="65"/>
      <c r="D3" s="65"/>
      <c r="E3" s="66" t="s">
        <v>153</v>
      </c>
    </row>
    <row r="4" spans="1:5" ht="26.25" customHeight="1">
      <c r="A4" s="63"/>
      <c r="B4" s="64"/>
      <c r="C4" s="65"/>
      <c r="D4" s="65"/>
      <c r="E4" s="66" t="s">
        <v>232</v>
      </c>
    </row>
    <row r="5" spans="1:5" ht="26.25" customHeight="1">
      <c r="A5" s="63"/>
      <c r="B5" s="64"/>
      <c r="C5" s="65"/>
      <c r="D5" s="65"/>
      <c r="E5" s="66" t="s">
        <v>181</v>
      </c>
    </row>
    <row r="6" spans="1:5" ht="26.25" customHeight="1">
      <c r="A6" s="63"/>
      <c r="B6" s="64"/>
      <c r="C6" s="65"/>
      <c r="D6" s="65"/>
      <c r="E6" s="66" t="s">
        <v>238</v>
      </c>
    </row>
    <row r="7" spans="1:5" ht="3.75" customHeight="1">
      <c r="A7" s="63"/>
      <c r="B7" s="64"/>
      <c r="C7" s="65"/>
      <c r="D7" s="65"/>
      <c r="E7" s="66"/>
    </row>
    <row r="8" spans="1:5" ht="22.5" customHeight="1">
      <c r="A8" s="63"/>
      <c r="B8" s="139" t="s">
        <v>154</v>
      </c>
      <c r="C8" s="139"/>
      <c r="D8" s="139"/>
      <c r="E8" s="65"/>
    </row>
    <row r="9" spans="1:5" ht="22.5" customHeight="1">
      <c r="A9" s="63"/>
      <c r="B9" s="139" t="s">
        <v>155</v>
      </c>
      <c r="C9" s="139"/>
      <c r="D9" s="139"/>
      <c r="E9" s="65"/>
    </row>
    <row r="10" spans="1:5" ht="22.5" customHeight="1">
      <c r="A10" s="63"/>
      <c r="B10" s="139" t="s">
        <v>239</v>
      </c>
      <c r="C10" s="139"/>
      <c r="D10" s="139"/>
      <c r="E10" s="65"/>
    </row>
    <row r="11" spans="1:7" ht="17.25" customHeight="1">
      <c r="A11" s="63"/>
      <c r="G11" s="67" t="s">
        <v>156</v>
      </c>
    </row>
    <row r="12" spans="1:7" s="71" customFormat="1" ht="62.25">
      <c r="A12" s="69" t="s">
        <v>157</v>
      </c>
      <c r="B12" s="70" t="s">
        <v>158</v>
      </c>
      <c r="C12" s="69" t="s">
        <v>220</v>
      </c>
      <c r="D12" s="69" t="s">
        <v>159</v>
      </c>
      <c r="E12" s="69" t="s">
        <v>230</v>
      </c>
      <c r="F12" s="69" t="s">
        <v>194</v>
      </c>
      <c r="G12" s="69" t="s">
        <v>160</v>
      </c>
    </row>
    <row r="13" spans="1:7" s="67" customFormat="1" ht="18">
      <c r="A13" s="72">
        <v>1</v>
      </c>
      <c r="B13" s="70">
        <v>2</v>
      </c>
      <c r="C13" s="72">
        <v>3</v>
      </c>
      <c r="D13" s="69">
        <v>4</v>
      </c>
      <c r="E13" s="72">
        <v>5</v>
      </c>
      <c r="F13" s="72">
        <v>6</v>
      </c>
      <c r="G13" s="72">
        <v>7</v>
      </c>
    </row>
    <row r="14" spans="1:7" ht="18">
      <c r="A14" s="73"/>
      <c r="B14" s="125" t="s">
        <v>161</v>
      </c>
      <c r="C14" s="126"/>
      <c r="D14" s="126"/>
      <c r="E14" s="126"/>
      <c r="F14" s="127"/>
      <c r="G14" s="128"/>
    </row>
    <row r="15" spans="1:8" s="75" customFormat="1" ht="21">
      <c r="A15" s="129"/>
      <c r="B15" s="130" t="s">
        <v>0</v>
      </c>
      <c r="C15" s="131"/>
      <c r="D15" s="131"/>
      <c r="E15" s="131"/>
      <c r="F15" s="132"/>
      <c r="G15" s="133"/>
      <c r="H15" s="74"/>
    </row>
    <row r="16" spans="1:8" s="57" customFormat="1" ht="18">
      <c r="A16" s="76">
        <v>10000000</v>
      </c>
      <c r="B16" s="77" t="s">
        <v>195</v>
      </c>
      <c r="C16" s="78">
        <f>SUM(C17)</f>
        <v>22802236</v>
      </c>
      <c r="D16" s="78">
        <f>SUM(D17)</f>
        <v>10244631</v>
      </c>
      <c r="E16" s="78">
        <f>SUM(E17)</f>
        <v>9727936</v>
      </c>
      <c r="F16" s="134">
        <f>IF(C16=0,"",E16/C16*100)</f>
        <v>42.66220207527016</v>
      </c>
      <c r="G16" s="134">
        <f>IF(D16=0,"",E16/D16*100)</f>
        <v>94.9564313248569</v>
      </c>
      <c r="H16" s="3"/>
    </row>
    <row r="17" spans="1:8" s="57" customFormat="1" ht="18">
      <c r="A17" s="76">
        <v>11000000</v>
      </c>
      <c r="B17" s="79" t="s">
        <v>196</v>
      </c>
      <c r="C17" s="80">
        <f>SUM(C18,C23)</f>
        <v>22802236</v>
      </c>
      <c r="D17" s="80">
        <f>SUM(D18,D23)</f>
        <v>10244631</v>
      </c>
      <c r="E17" s="80">
        <f>SUM(E18,E23)</f>
        <v>9727936</v>
      </c>
      <c r="F17" s="134">
        <f aca="true" t="shared" si="0" ref="F17:F68">IF(C17=0,"",E17/C17*100)</f>
        <v>42.66220207527016</v>
      </c>
      <c r="G17" s="134">
        <f aca="true" t="shared" si="1" ref="G17:G68">IF(D17=0,"",E17/D17*100)</f>
        <v>94.9564313248569</v>
      </c>
      <c r="H17" s="3"/>
    </row>
    <row r="18" spans="1:8" s="57" customFormat="1" ht="18">
      <c r="A18" s="81">
        <v>11010000</v>
      </c>
      <c r="B18" s="82" t="s">
        <v>197</v>
      </c>
      <c r="C18" s="80">
        <f>SUM(C19:C22)</f>
        <v>22652236</v>
      </c>
      <c r="D18" s="80">
        <f>SUM(D19:D22)</f>
        <v>10169631</v>
      </c>
      <c r="E18" s="80">
        <f>SUM(E19:E22)</f>
        <v>9690528</v>
      </c>
      <c r="F18" s="134">
        <f t="shared" si="0"/>
        <v>42.779564895933454</v>
      </c>
      <c r="G18" s="134">
        <f t="shared" si="1"/>
        <v>95.28888511294068</v>
      </c>
      <c r="H18" s="3"/>
    </row>
    <row r="19" spans="1:8" s="57" customFormat="1" ht="30.75">
      <c r="A19" s="81">
        <v>11010100</v>
      </c>
      <c r="B19" s="83" t="s">
        <v>198</v>
      </c>
      <c r="C19" s="80">
        <v>19827036</v>
      </c>
      <c r="D19" s="80">
        <v>8843764</v>
      </c>
      <c r="E19" s="80">
        <v>8153430</v>
      </c>
      <c r="F19" s="134">
        <f t="shared" si="0"/>
        <v>41.12278809601193</v>
      </c>
      <c r="G19" s="134">
        <f t="shared" si="1"/>
        <v>92.19411553723053</v>
      </c>
      <c r="H19" s="3"/>
    </row>
    <row r="20" spans="1:7" ht="30.75">
      <c r="A20" s="81">
        <v>11010200</v>
      </c>
      <c r="B20" s="83" t="s">
        <v>199</v>
      </c>
      <c r="C20" s="80">
        <v>2258500</v>
      </c>
      <c r="D20" s="80">
        <v>1059915</v>
      </c>
      <c r="E20" s="80">
        <v>1018634</v>
      </c>
      <c r="F20" s="134">
        <f t="shared" si="0"/>
        <v>45.10223599734337</v>
      </c>
      <c r="G20" s="134">
        <f t="shared" si="1"/>
        <v>96.1052537231759</v>
      </c>
    </row>
    <row r="21" spans="1:7" ht="30.75">
      <c r="A21" s="81">
        <v>11010400</v>
      </c>
      <c r="B21" s="83" t="s">
        <v>200</v>
      </c>
      <c r="C21" s="80">
        <v>128700</v>
      </c>
      <c r="D21" s="80">
        <v>60399</v>
      </c>
      <c r="E21" s="80">
        <v>324862</v>
      </c>
      <c r="F21" s="137" t="s">
        <v>202</v>
      </c>
      <c r="G21" s="137" t="s">
        <v>202</v>
      </c>
    </row>
    <row r="22" spans="1:7" ht="18">
      <c r="A22" s="81">
        <v>11010500</v>
      </c>
      <c r="B22" s="83" t="s">
        <v>201</v>
      </c>
      <c r="C22" s="80">
        <v>438000</v>
      </c>
      <c r="D22" s="80">
        <v>205553</v>
      </c>
      <c r="E22" s="80">
        <v>193602</v>
      </c>
      <c r="F22" s="134">
        <f t="shared" si="0"/>
        <v>44.2013698630137</v>
      </c>
      <c r="G22" s="134">
        <f t="shared" si="1"/>
        <v>94.18592771693919</v>
      </c>
    </row>
    <row r="23" spans="1:7" ht="18">
      <c r="A23" s="81">
        <v>11020000</v>
      </c>
      <c r="B23" s="84" t="s">
        <v>207</v>
      </c>
      <c r="C23" s="80">
        <f>SUM(C24)</f>
        <v>150000</v>
      </c>
      <c r="D23" s="80">
        <f>SUM(D24)</f>
        <v>75000</v>
      </c>
      <c r="E23" s="80">
        <f>SUM(E24)</f>
        <v>37408</v>
      </c>
      <c r="F23" s="134">
        <f t="shared" si="0"/>
        <v>24.938666666666666</v>
      </c>
      <c r="G23" s="134">
        <f t="shared" si="1"/>
        <v>49.87733333333333</v>
      </c>
    </row>
    <row r="24" spans="1:7" ht="18">
      <c r="A24" s="81">
        <v>11020200</v>
      </c>
      <c r="B24" s="85" t="s">
        <v>182</v>
      </c>
      <c r="C24" s="80">
        <v>150000</v>
      </c>
      <c r="D24" s="80">
        <v>75000</v>
      </c>
      <c r="E24" s="80">
        <v>37408</v>
      </c>
      <c r="F24" s="134">
        <f t="shared" si="0"/>
        <v>24.938666666666666</v>
      </c>
      <c r="G24" s="134">
        <f t="shared" si="1"/>
        <v>49.87733333333333</v>
      </c>
    </row>
    <row r="25" spans="1:8" s="57" customFormat="1" ht="18">
      <c r="A25" s="76">
        <v>20000000</v>
      </c>
      <c r="B25" s="86" t="s">
        <v>162</v>
      </c>
      <c r="C25" s="87">
        <f>SUM(C26,C32,C35)</f>
        <v>69500</v>
      </c>
      <c r="D25" s="87">
        <f>SUM(D26,D32,D35)</f>
        <v>8000</v>
      </c>
      <c r="E25" s="87">
        <f>SUM(E26,E32,E35)</f>
        <v>94790</v>
      </c>
      <c r="F25" s="134">
        <f t="shared" si="0"/>
        <v>136.3884892086331</v>
      </c>
      <c r="G25" s="137" t="s">
        <v>202</v>
      </c>
      <c r="H25" s="3"/>
    </row>
    <row r="26" spans="1:7" ht="18">
      <c r="A26" s="76">
        <v>21000000</v>
      </c>
      <c r="B26" s="88" t="s">
        <v>208</v>
      </c>
      <c r="C26" s="80">
        <f>SUM(C27,C29)</f>
        <v>4500</v>
      </c>
      <c r="D26" s="80">
        <f>SUM(D27,D29)</f>
        <v>2000</v>
      </c>
      <c r="E26" s="80">
        <f>SUM(E27,E29)</f>
        <v>3147</v>
      </c>
      <c r="F26" s="134">
        <f t="shared" si="0"/>
        <v>69.93333333333334</v>
      </c>
      <c r="G26" s="134">
        <f t="shared" si="1"/>
        <v>157.35</v>
      </c>
    </row>
    <row r="27" spans="1:7" ht="46.5">
      <c r="A27" s="81">
        <v>21010000</v>
      </c>
      <c r="B27" s="85" t="s">
        <v>183</v>
      </c>
      <c r="C27" s="80">
        <f>SUM(C28)</f>
        <v>4000</v>
      </c>
      <c r="D27" s="80">
        <f>SUM(D28)</f>
        <v>2000</v>
      </c>
      <c r="E27" s="80">
        <f>SUM(E28)</f>
        <v>3147</v>
      </c>
      <c r="F27" s="134">
        <f t="shared" si="0"/>
        <v>78.675</v>
      </c>
      <c r="G27" s="134">
        <f t="shared" si="1"/>
        <v>157.35</v>
      </c>
    </row>
    <row r="28" spans="1:7" ht="30.75">
      <c r="A28" s="81">
        <v>21010300</v>
      </c>
      <c r="B28" s="89" t="s">
        <v>184</v>
      </c>
      <c r="C28" s="80">
        <v>4000</v>
      </c>
      <c r="D28" s="80">
        <v>2000</v>
      </c>
      <c r="E28" s="80">
        <v>3147</v>
      </c>
      <c r="F28" s="134">
        <f t="shared" si="0"/>
        <v>78.675</v>
      </c>
      <c r="G28" s="134">
        <f t="shared" si="1"/>
        <v>157.35</v>
      </c>
    </row>
    <row r="29" spans="1:7" ht="18">
      <c r="A29" s="81">
        <v>21080000</v>
      </c>
      <c r="B29" s="84" t="s">
        <v>209</v>
      </c>
      <c r="C29" s="80">
        <f>SUM(C30:C30)</f>
        <v>500</v>
      </c>
      <c r="D29" s="80">
        <f>SUM(D30:D30)</f>
        <v>0</v>
      </c>
      <c r="E29" s="80">
        <f>SUM(E30:E30)</f>
        <v>0</v>
      </c>
      <c r="F29" s="134">
        <f t="shared" si="0"/>
        <v>0</v>
      </c>
      <c r="G29" s="134">
        <f t="shared" si="1"/>
      </c>
    </row>
    <row r="30" spans="1:7" ht="34.5" customHeight="1">
      <c r="A30" s="81">
        <v>21080900</v>
      </c>
      <c r="B30" s="89" t="s">
        <v>164</v>
      </c>
      <c r="C30" s="80">
        <v>500</v>
      </c>
      <c r="D30" s="80">
        <v>0</v>
      </c>
      <c r="E30" s="80">
        <v>0</v>
      </c>
      <c r="F30" s="134">
        <f t="shared" si="0"/>
        <v>0</v>
      </c>
      <c r="G30" s="134">
        <f t="shared" si="1"/>
      </c>
    </row>
    <row r="31" spans="1:7" s="57" customFormat="1" ht="17.25">
      <c r="A31" s="76">
        <v>22000000</v>
      </c>
      <c r="B31" s="88" t="s">
        <v>203</v>
      </c>
      <c r="C31" s="87">
        <f aca="true" t="shared" si="2" ref="C31:E32">SUM(C32)</f>
        <v>15000</v>
      </c>
      <c r="D31" s="87">
        <f t="shared" si="2"/>
        <v>6000</v>
      </c>
      <c r="E31" s="87">
        <f t="shared" si="2"/>
        <v>6288</v>
      </c>
      <c r="F31" s="134">
        <f t="shared" si="0"/>
        <v>41.92</v>
      </c>
      <c r="G31" s="134">
        <f t="shared" si="1"/>
        <v>104.80000000000001</v>
      </c>
    </row>
    <row r="32" spans="1:8" s="57" customFormat="1" ht="18">
      <c r="A32" s="76">
        <v>22010000</v>
      </c>
      <c r="B32" s="84" t="s">
        <v>185</v>
      </c>
      <c r="C32" s="87">
        <f t="shared" si="2"/>
        <v>15000</v>
      </c>
      <c r="D32" s="87">
        <f t="shared" si="2"/>
        <v>6000</v>
      </c>
      <c r="E32" s="87">
        <f t="shared" si="2"/>
        <v>6288</v>
      </c>
      <c r="F32" s="134">
        <f t="shared" si="0"/>
        <v>41.92</v>
      </c>
      <c r="G32" s="134">
        <f t="shared" si="1"/>
        <v>104.80000000000001</v>
      </c>
      <c r="H32" s="3"/>
    </row>
    <row r="33" spans="1:7" ht="21" customHeight="1">
      <c r="A33" s="81">
        <v>22010300</v>
      </c>
      <c r="B33" s="89" t="s">
        <v>186</v>
      </c>
      <c r="C33" s="80">
        <v>15000</v>
      </c>
      <c r="D33" s="80">
        <v>6000</v>
      </c>
      <c r="E33" s="80">
        <v>6288</v>
      </c>
      <c r="F33" s="134">
        <f t="shared" si="0"/>
        <v>41.92</v>
      </c>
      <c r="G33" s="134">
        <f t="shared" si="1"/>
        <v>104.80000000000001</v>
      </c>
    </row>
    <row r="34" spans="1:7" s="57" customFormat="1" ht="21" customHeight="1">
      <c r="A34" s="76">
        <v>24000000</v>
      </c>
      <c r="B34" s="90" t="s">
        <v>204</v>
      </c>
      <c r="C34" s="87">
        <f>SUM(C35)</f>
        <v>50000</v>
      </c>
      <c r="D34" s="87">
        <f>SUM(D35)</f>
        <v>0</v>
      </c>
      <c r="E34" s="87">
        <f>SUM(E35)</f>
        <v>85355</v>
      </c>
      <c r="F34" s="134">
        <f t="shared" si="0"/>
        <v>170.71</v>
      </c>
      <c r="G34" s="134">
        <f t="shared" si="1"/>
      </c>
    </row>
    <row r="35" spans="1:8" s="57" customFormat="1" ht="18">
      <c r="A35" s="76">
        <v>24060000</v>
      </c>
      <c r="B35" s="86" t="s">
        <v>205</v>
      </c>
      <c r="C35" s="87">
        <f>SUM(C36:C36)</f>
        <v>50000</v>
      </c>
      <c r="D35" s="87">
        <f>SUM(D36:D36)</f>
        <v>0</v>
      </c>
      <c r="E35" s="87">
        <f>SUM(E36:E36)</f>
        <v>85355</v>
      </c>
      <c r="F35" s="134">
        <f t="shared" si="0"/>
        <v>170.71</v>
      </c>
      <c r="G35" s="134">
        <f t="shared" si="1"/>
      </c>
      <c r="H35" s="3"/>
    </row>
    <row r="36" spans="1:7" ht="18">
      <c r="A36" s="81">
        <v>24060300</v>
      </c>
      <c r="B36" s="91" t="s">
        <v>163</v>
      </c>
      <c r="C36" s="80">
        <v>50000</v>
      </c>
      <c r="D36" s="80">
        <v>0</v>
      </c>
      <c r="E36" s="80">
        <v>85355</v>
      </c>
      <c r="F36" s="134">
        <f t="shared" si="0"/>
        <v>170.71</v>
      </c>
      <c r="G36" s="134">
        <f t="shared" si="1"/>
      </c>
    </row>
    <row r="37" spans="1:8" s="57" customFormat="1" ht="18">
      <c r="A37" s="76">
        <v>30000000</v>
      </c>
      <c r="B37" s="86" t="s">
        <v>165</v>
      </c>
      <c r="C37" s="87">
        <f>SUM(C38)</f>
        <v>3000</v>
      </c>
      <c r="D37" s="87">
        <f aca="true" t="shared" si="3" ref="D37:E39">SUM(D38)</f>
        <v>600</v>
      </c>
      <c r="E37" s="87">
        <f t="shared" si="3"/>
        <v>0</v>
      </c>
      <c r="F37" s="134">
        <f t="shared" si="0"/>
        <v>0</v>
      </c>
      <c r="G37" s="134">
        <f t="shared" si="1"/>
        <v>0</v>
      </c>
      <c r="H37" s="3"/>
    </row>
    <row r="38" spans="1:7" ht="18">
      <c r="A38" s="76">
        <v>31000000</v>
      </c>
      <c r="B38" s="88" t="s">
        <v>210</v>
      </c>
      <c r="C38" s="80">
        <f>SUM(C39)</f>
        <v>3000</v>
      </c>
      <c r="D38" s="80">
        <f t="shared" si="3"/>
        <v>600</v>
      </c>
      <c r="E38" s="80">
        <f t="shared" si="3"/>
        <v>0</v>
      </c>
      <c r="F38" s="134">
        <f t="shared" si="0"/>
        <v>0</v>
      </c>
      <c r="G38" s="134">
        <f t="shared" si="1"/>
        <v>0</v>
      </c>
    </row>
    <row r="39" spans="1:7" ht="48">
      <c r="A39" s="81">
        <v>31010000</v>
      </c>
      <c r="B39" s="84" t="s">
        <v>187</v>
      </c>
      <c r="C39" s="80">
        <f>SUM(C40)</f>
        <v>3000</v>
      </c>
      <c r="D39" s="80">
        <f t="shared" si="3"/>
        <v>600</v>
      </c>
      <c r="E39" s="80">
        <f t="shared" si="3"/>
        <v>0</v>
      </c>
      <c r="F39" s="134">
        <f t="shared" si="0"/>
        <v>0</v>
      </c>
      <c r="G39" s="134">
        <f t="shared" si="1"/>
        <v>0</v>
      </c>
    </row>
    <row r="40" spans="1:7" ht="46.5">
      <c r="A40" s="81">
        <v>31010200</v>
      </c>
      <c r="B40" s="89" t="s">
        <v>188</v>
      </c>
      <c r="C40" s="80">
        <v>3000</v>
      </c>
      <c r="D40" s="80">
        <v>600</v>
      </c>
      <c r="E40" s="80">
        <v>0</v>
      </c>
      <c r="F40" s="134">
        <f t="shared" si="0"/>
        <v>0</v>
      </c>
      <c r="G40" s="134">
        <f t="shared" si="1"/>
        <v>0</v>
      </c>
    </row>
    <row r="41" spans="1:8" s="57" customFormat="1" ht="18">
      <c r="A41" s="92"/>
      <c r="B41" s="93" t="s">
        <v>166</v>
      </c>
      <c r="C41" s="94">
        <f>C37+C25+C16</f>
        <v>22874736</v>
      </c>
      <c r="D41" s="94">
        <f>D37+D25+D16</f>
        <v>10253231</v>
      </c>
      <c r="E41" s="94">
        <f>E37+E25+E16</f>
        <v>9822726</v>
      </c>
      <c r="F41" s="134">
        <f t="shared" si="0"/>
        <v>42.94137427422113</v>
      </c>
      <c r="G41" s="134">
        <f t="shared" si="1"/>
        <v>95.8012747396406</v>
      </c>
      <c r="H41" s="3"/>
    </row>
    <row r="42" spans="1:8" s="57" customFormat="1" ht="18">
      <c r="A42" s="76">
        <v>40000000</v>
      </c>
      <c r="B42" s="86" t="s">
        <v>167</v>
      </c>
      <c r="C42" s="87">
        <f>SUM(C43)</f>
        <v>135137523</v>
      </c>
      <c r="D42" s="87">
        <f>SUM(D43)</f>
        <v>70234870</v>
      </c>
      <c r="E42" s="87">
        <f>SUM(E43)</f>
        <v>64878130</v>
      </c>
      <c r="F42" s="134">
        <f t="shared" si="0"/>
        <v>48.00896787193591</v>
      </c>
      <c r="G42" s="134">
        <f t="shared" si="1"/>
        <v>92.37310469856355</v>
      </c>
      <c r="H42" s="3"/>
    </row>
    <row r="43" spans="1:7" ht="18">
      <c r="A43" s="76">
        <v>41000000</v>
      </c>
      <c r="B43" s="88" t="s">
        <v>211</v>
      </c>
      <c r="C43" s="80">
        <f>SUM(C44,C46,C50)</f>
        <v>135137523</v>
      </c>
      <c r="D43" s="80">
        <f>SUM(D44,D46,D50)</f>
        <v>70234870</v>
      </c>
      <c r="E43" s="80">
        <f>SUM(E44,E46,E50)</f>
        <v>64878130</v>
      </c>
      <c r="F43" s="134">
        <f t="shared" si="0"/>
        <v>48.00896787193591</v>
      </c>
      <c r="G43" s="134">
        <f t="shared" si="1"/>
        <v>92.37310469856355</v>
      </c>
    </row>
    <row r="44" spans="1:7" ht="18">
      <c r="A44" s="81">
        <v>41010000</v>
      </c>
      <c r="B44" s="84" t="s">
        <v>212</v>
      </c>
      <c r="C44" s="80">
        <f>SUM(C45)</f>
        <v>3786523</v>
      </c>
      <c r="D44" s="80">
        <f>SUM(D45)</f>
        <v>1777092</v>
      </c>
      <c r="E44" s="80">
        <f>SUM(E45)</f>
        <v>1485225</v>
      </c>
      <c r="F44" s="134">
        <f t="shared" si="0"/>
        <v>39.22397936048454</v>
      </c>
      <c r="G44" s="134">
        <f t="shared" si="1"/>
        <v>83.57614574822237</v>
      </c>
    </row>
    <row r="45" spans="1:7" ht="30.75">
      <c r="A45" s="81">
        <v>41010600</v>
      </c>
      <c r="B45" s="89" t="s">
        <v>189</v>
      </c>
      <c r="C45" s="80">
        <v>3786523</v>
      </c>
      <c r="D45" s="80">
        <v>1777092</v>
      </c>
      <c r="E45" s="80">
        <v>1485225</v>
      </c>
      <c r="F45" s="134">
        <f t="shared" si="0"/>
        <v>39.22397936048454</v>
      </c>
      <c r="G45" s="134">
        <f t="shared" si="1"/>
        <v>83.57614574822237</v>
      </c>
    </row>
    <row r="46" spans="1:8" s="57" customFormat="1" ht="18">
      <c r="A46" s="81">
        <v>41020000</v>
      </c>
      <c r="B46" s="84" t="s">
        <v>213</v>
      </c>
      <c r="C46" s="80">
        <f>SUM(C47:C49)</f>
        <v>72405300</v>
      </c>
      <c r="D46" s="80">
        <f>SUM(D47:D49)</f>
        <v>37368700</v>
      </c>
      <c r="E46" s="80">
        <f>SUM(E47:E49)</f>
        <v>33900830</v>
      </c>
      <c r="F46" s="134">
        <f t="shared" si="0"/>
        <v>46.820923330198205</v>
      </c>
      <c r="G46" s="134">
        <f t="shared" si="1"/>
        <v>90.71985378137319</v>
      </c>
      <c r="H46" s="3"/>
    </row>
    <row r="47" spans="1:8" s="57" customFormat="1" ht="18">
      <c r="A47" s="81">
        <v>41020100</v>
      </c>
      <c r="B47" s="89" t="s">
        <v>190</v>
      </c>
      <c r="C47" s="80">
        <v>72220300</v>
      </c>
      <c r="D47" s="80">
        <v>37169700</v>
      </c>
      <c r="E47" s="80">
        <v>33707830</v>
      </c>
      <c r="F47" s="134">
        <f t="shared" si="0"/>
        <v>46.67362223640721</v>
      </c>
      <c r="G47" s="134">
        <f t="shared" si="1"/>
        <v>90.68631170012134</v>
      </c>
      <c r="H47" s="3"/>
    </row>
    <row r="48" spans="1:8" s="57" customFormat="1" ht="18">
      <c r="A48" s="81">
        <v>41020600</v>
      </c>
      <c r="B48" s="89" t="s">
        <v>251</v>
      </c>
      <c r="C48" s="80">
        <v>0</v>
      </c>
      <c r="D48" s="80">
        <v>88000</v>
      </c>
      <c r="E48" s="80">
        <v>88000</v>
      </c>
      <c r="F48" s="134">
        <f t="shared" si="0"/>
      </c>
      <c r="G48" s="134">
        <f t="shared" si="1"/>
        <v>100</v>
      </c>
      <c r="H48" s="3"/>
    </row>
    <row r="49" spans="1:8" s="57" customFormat="1" ht="18">
      <c r="A49" s="81">
        <v>41020900</v>
      </c>
      <c r="B49" s="89" t="s">
        <v>231</v>
      </c>
      <c r="C49" s="80">
        <v>185000</v>
      </c>
      <c r="D49" s="80">
        <v>111000</v>
      </c>
      <c r="E49" s="80">
        <v>105000</v>
      </c>
      <c r="F49" s="134">
        <f t="shared" si="0"/>
        <v>56.75675675675676</v>
      </c>
      <c r="G49" s="134">
        <f t="shared" si="1"/>
        <v>94.5945945945946</v>
      </c>
      <c r="H49" s="3"/>
    </row>
    <row r="50" spans="1:8" s="96" customFormat="1" ht="18">
      <c r="A50" s="81">
        <v>41030000</v>
      </c>
      <c r="B50" s="84" t="s">
        <v>214</v>
      </c>
      <c r="C50" s="80">
        <f>SUM(C51:C56)</f>
        <v>58945700</v>
      </c>
      <c r="D50" s="80">
        <f>SUM(D51:D56)</f>
        <v>31089078</v>
      </c>
      <c r="E50" s="80">
        <f>SUM(E51:E56)</f>
        <v>29492075</v>
      </c>
      <c r="F50" s="134">
        <f t="shared" si="0"/>
        <v>50.03261476239997</v>
      </c>
      <c r="G50" s="134">
        <f t="shared" si="1"/>
        <v>94.8631381091456</v>
      </c>
      <c r="H50" s="95"/>
    </row>
    <row r="51" spans="1:7" ht="43.5" customHeight="1">
      <c r="A51" s="81">
        <v>41030600</v>
      </c>
      <c r="B51" s="138" t="s">
        <v>233</v>
      </c>
      <c r="C51" s="80">
        <v>43482500</v>
      </c>
      <c r="D51" s="80">
        <v>21630000</v>
      </c>
      <c r="E51" s="80">
        <v>20951035</v>
      </c>
      <c r="F51" s="134">
        <f t="shared" si="0"/>
        <v>48.18268268843788</v>
      </c>
      <c r="G51" s="134">
        <f t="shared" si="1"/>
        <v>96.86100323624596</v>
      </c>
    </row>
    <row r="52" spans="1:7" ht="39">
      <c r="A52" s="81">
        <v>41030800</v>
      </c>
      <c r="B52" s="138" t="s">
        <v>234</v>
      </c>
      <c r="C52" s="80">
        <v>10002500</v>
      </c>
      <c r="D52" s="80">
        <v>6803200</v>
      </c>
      <c r="E52" s="80">
        <v>5987704</v>
      </c>
      <c r="F52" s="134">
        <f t="shared" si="0"/>
        <v>59.86207448137966</v>
      </c>
      <c r="G52" s="134">
        <f t="shared" si="1"/>
        <v>88.01305268109125</v>
      </c>
    </row>
    <row r="53" spans="1:7" ht="78.75">
      <c r="A53" s="81">
        <v>41030900</v>
      </c>
      <c r="B53" s="138" t="s">
        <v>235</v>
      </c>
      <c r="C53" s="80">
        <v>1191000</v>
      </c>
      <c r="D53" s="80">
        <v>595800</v>
      </c>
      <c r="E53" s="80">
        <v>594028</v>
      </c>
      <c r="F53" s="134">
        <f t="shared" si="0"/>
        <v>49.876406381192275</v>
      </c>
      <c r="G53" s="134">
        <f t="shared" si="1"/>
        <v>99.70258475998656</v>
      </c>
    </row>
    <row r="54" spans="1:7" ht="36.75" customHeight="1">
      <c r="A54" s="81">
        <v>41031000</v>
      </c>
      <c r="B54" s="138" t="s">
        <v>236</v>
      </c>
      <c r="C54" s="97">
        <v>1865200</v>
      </c>
      <c r="D54" s="97">
        <v>769510</v>
      </c>
      <c r="E54" s="97">
        <v>769510</v>
      </c>
      <c r="F54" s="134">
        <f t="shared" si="0"/>
        <v>41.25616555865323</v>
      </c>
      <c r="G54" s="134">
        <f t="shared" si="1"/>
        <v>100</v>
      </c>
    </row>
    <row r="55" spans="1:7" ht="18">
      <c r="A55" s="81">
        <v>41035000</v>
      </c>
      <c r="B55" s="135" t="s">
        <v>168</v>
      </c>
      <c r="C55" s="80">
        <v>1740300</v>
      </c>
      <c r="D55" s="80">
        <v>969889</v>
      </c>
      <c r="E55" s="80">
        <v>934056</v>
      </c>
      <c r="F55" s="134">
        <f t="shared" si="0"/>
        <v>53.672125495604206</v>
      </c>
      <c r="G55" s="134">
        <f t="shared" si="1"/>
        <v>96.30545351065946</v>
      </c>
    </row>
    <row r="56" spans="1:7" ht="39">
      <c r="A56" s="81">
        <v>41035800</v>
      </c>
      <c r="B56" s="138" t="s">
        <v>237</v>
      </c>
      <c r="C56" s="80">
        <v>664200</v>
      </c>
      <c r="D56" s="80">
        <v>320679</v>
      </c>
      <c r="E56" s="80">
        <v>255742</v>
      </c>
      <c r="F56" s="134">
        <f t="shared" si="0"/>
        <v>38.50376392652816</v>
      </c>
      <c r="G56" s="134">
        <f t="shared" si="1"/>
        <v>79.75015513956323</v>
      </c>
    </row>
    <row r="57" spans="1:13" s="101" customFormat="1" ht="18" thickBot="1">
      <c r="A57" s="76"/>
      <c r="B57" s="86" t="s">
        <v>169</v>
      </c>
      <c r="C57" s="87">
        <f>SUM(C42,C41)</f>
        <v>158012259</v>
      </c>
      <c r="D57" s="87">
        <f>SUM(D42,D41)</f>
        <v>80488101</v>
      </c>
      <c r="E57" s="87">
        <f>SUM(E42,E41)</f>
        <v>74700856</v>
      </c>
      <c r="F57" s="134">
        <f t="shared" si="0"/>
        <v>47.275354755861066</v>
      </c>
      <c r="G57" s="134">
        <f t="shared" si="1"/>
        <v>92.80981296850325</v>
      </c>
      <c r="H57" s="99"/>
      <c r="I57" s="100"/>
      <c r="J57" s="100"/>
      <c r="K57" s="100"/>
      <c r="L57" s="100"/>
      <c r="M57" s="100"/>
    </row>
    <row r="58" spans="1:8" s="75" customFormat="1" ht="21">
      <c r="A58" s="129"/>
      <c r="B58" s="130" t="s">
        <v>1</v>
      </c>
      <c r="C58" s="131"/>
      <c r="D58" s="131"/>
      <c r="E58" s="136"/>
      <c r="F58" s="134">
        <f t="shared" si="0"/>
      </c>
      <c r="G58" s="134">
        <f t="shared" si="1"/>
      </c>
      <c r="H58" s="74"/>
    </row>
    <row r="59" spans="1:13" s="57" customFormat="1" ht="18">
      <c r="A59" s="102">
        <v>20000000</v>
      </c>
      <c r="B59" s="86" t="s">
        <v>162</v>
      </c>
      <c r="C59" s="94">
        <f>SUM(C60)</f>
        <v>2613684</v>
      </c>
      <c r="D59" s="94">
        <f>SUM(D60)</f>
        <v>2613684</v>
      </c>
      <c r="E59" s="94">
        <f>SUM(E60)</f>
        <v>1690755</v>
      </c>
      <c r="F59" s="134">
        <f t="shared" si="0"/>
        <v>64.68857750210049</v>
      </c>
      <c r="G59" s="134">
        <f t="shared" si="1"/>
        <v>64.68857750210049</v>
      </c>
      <c r="H59" s="103"/>
      <c r="I59" s="104"/>
      <c r="J59" s="104"/>
      <c r="K59" s="104"/>
      <c r="L59" s="104"/>
      <c r="M59" s="104"/>
    </row>
    <row r="60" spans="1:8" s="57" customFormat="1" ht="18">
      <c r="A60" s="102">
        <v>25000000</v>
      </c>
      <c r="B60" s="86" t="s">
        <v>170</v>
      </c>
      <c r="C60" s="94">
        <f>SUM(C61:C62)</f>
        <v>2613684</v>
      </c>
      <c r="D60" s="94">
        <f>SUM(D61:D62)</f>
        <v>2613684</v>
      </c>
      <c r="E60" s="94">
        <f>SUM(E61:E62)</f>
        <v>1690755</v>
      </c>
      <c r="F60" s="134">
        <f t="shared" si="0"/>
        <v>64.68857750210049</v>
      </c>
      <c r="G60" s="134">
        <f t="shared" si="1"/>
        <v>64.68857750210049</v>
      </c>
      <c r="H60" s="3"/>
    </row>
    <row r="61" spans="1:7" ht="18">
      <c r="A61" s="105">
        <v>25010000</v>
      </c>
      <c r="B61" s="106" t="s">
        <v>191</v>
      </c>
      <c r="C61" s="80">
        <v>1717684</v>
      </c>
      <c r="D61" s="80">
        <v>1717684</v>
      </c>
      <c r="E61" s="80">
        <v>995584</v>
      </c>
      <c r="F61" s="134">
        <f t="shared" si="0"/>
        <v>57.96083563682261</v>
      </c>
      <c r="G61" s="134">
        <f t="shared" si="1"/>
        <v>57.96083563682261</v>
      </c>
    </row>
    <row r="62" spans="1:7" ht="18">
      <c r="A62" s="105">
        <v>25020000</v>
      </c>
      <c r="B62" s="106" t="s">
        <v>215</v>
      </c>
      <c r="C62" s="80">
        <v>896000</v>
      </c>
      <c r="D62" s="80">
        <v>896000</v>
      </c>
      <c r="E62" s="80">
        <v>695171</v>
      </c>
      <c r="F62" s="134">
        <f t="shared" si="0"/>
        <v>77.58604910714286</v>
      </c>
      <c r="G62" s="134">
        <f t="shared" si="1"/>
        <v>77.58604910714286</v>
      </c>
    </row>
    <row r="63" spans="1:8" s="57" customFormat="1" ht="18">
      <c r="A63" s="76">
        <v>40000000</v>
      </c>
      <c r="B63" s="86" t="s">
        <v>167</v>
      </c>
      <c r="C63" s="87">
        <f>C64</f>
        <v>1227300</v>
      </c>
      <c r="D63" s="87">
        <f>D64</f>
        <v>1220812</v>
      </c>
      <c r="E63" s="87">
        <f>E64</f>
        <v>1131420</v>
      </c>
      <c r="F63" s="134">
        <f t="shared" si="0"/>
        <v>92.18772916157418</v>
      </c>
      <c r="G63" s="134">
        <f t="shared" si="1"/>
        <v>92.67766044239409</v>
      </c>
      <c r="H63" s="3"/>
    </row>
    <row r="64" spans="1:8" s="96" customFormat="1" ht="18">
      <c r="A64" s="81">
        <v>41030000</v>
      </c>
      <c r="B64" s="84" t="s">
        <v>214</v>
      </c>
      <c r="C64" s="80">
        <f>SUM(C65:C66)</f>
        <v>1227300</v>
      </c>
      <c r="D64" s="80">
        <f>SUM(D65:D66)</f>
        <v>1220812</v>
      </c>
      <c r="E64" s="80">
        <f>SUM(E65:E66)</f>
        <v>1131420</v>
      </c>
      <c r="F64" s="134">
        <f t="shared" si="0"/>
        <v>92.18772916157418</v>
      </c>
      <c r="G64" s="134">
        <f t="shared" si="1"/>
        <v>92.67766044239409</v>
      </c>
      <c r="H64" s="95"/>
    </row>
    <row r="65" spans="1:7" ht="30.75">
      <c r="A65" s="81">
        <v>41034400</v>
      </c>
      <c r="B65" s="107" t="s">
        <v>206</v>
      </c>
      <c r="C65" s="80">
        <v>1227300</v>
      </c>
      <c r="D65" s="80">
        <v>536200</v>
      </c>
      <c r="E65" s="80">
        <v>446808</v>
      </c>
      <c r="F65" s="134">
        <f t="shared" si="0"/>
        <v>36.40576876069421</v>
      </c>
      <c r="G65" s="134">
        <f t="shared" si="1"/>
        <v>83.32860872808654</v>
      </c>
    </row>
    <row r="66" spans="1:7" ht="18">
      <c r="A66" s="81">
        <v>41035000</v>
      </c>
      <c r="B66" s="135" t="s">
        <v>168</v>
      </c>
      <c r="C66" s="80">
        <v>0</v>
      </c>
      <c r="D66" s="80">
        <v>684612</v>
      </c>
      <c r="E66" s="80">
        <v>684612</v>
      </c>
      <c r="F66" s="134">
        <f t="shared" si="0"/>
      </c>
      <c r="G66" s="134">
        <f t="shared" si="1"/>
        <v>100</v>
      </c>
    </row>
    <row r="67" spans="1:8" s="57" customFormat="1" ht="18">
      <c r="A67" s="73"/>
      <c r="B67" s="93" t="s">
        <v>171</v>
      </c>
      <c r="C67" s="94">
        <f>C59+C63</f>
        <v>3840984</v>
      </c>
      <c r="D67" s="94">
        <f>D59+D63</f>
        <v>3834496</v>
      </c>
      <c r="E67" s="94">
        <f>E59+E63</f>
        <v>2822175</v>
      </c>
      <c r="F67" s="134">
        <f t="shared" si="0"/>
        <v>73.47531257615236</v>
      </c>
      <c r="G67" s="134">
        <f t="shared" si="1"/>
        <v>73.59963343292051</v>
      </c>
      <c r="H67" s="3"/>
    </row>
    <row r="68" spans="1:8" s="57" customFormat="1" ht="18">
      <c r="A68" s="73"/>
      <c r="B68" s="92" t="s">
        <v>172</v>
      </c>
      <c r="C68" s="94">
        <f>SUM(C67,C57)</f>
        <v>161853243</v>
      </c>
      <c r="D68" s="94">
        <f>SUM(D67,D57)</f>
        <v>84322597</v>
      </c>
      <c r="E68" s="94">
        <f>SUM(E67,E57)</f>
        <v>77523031</v>
      </c>
      <c r="F68" s="134">
        <f t="shared" si="0"/>
        <v>47.89711318913764</v>
      </c>
      <c r="G68" s="134">
        <f t="shared" si="1"/>
        <v>91.93624693508906</v>
      </c>
      <c r="H68" s="3"/>
    </row>
    <row r="69" spans="1:2" ht="18">
      <c r="A69" s="63"/>
      <c r="B69" s="108"/>
    </row>
    <row r="70" spans="1:2" ht="18">
      <c r="A70" s="63"/>
      <c r="B70" s="108"/>
    </row>
    <row r="71" spans="1:2" ht="18">
      <c r="A71" s="63"/>
      <c r="B71" s="108"/>
    </row>
    <row r="72" ht="18">
      <c r="A72" s="63"/>
    </row>
    <row r="73" ht="18">
      <c r="A73" s="63"/>
    </row>
    <row r="74" ht="18">
      <c r="A74" s="63"/>
    </row>
    <row r="75" ht="18">
      <c r="A75" s="63"/>
    </row>
    <row r="76" ht="18">
      <c r="A76" s="63"/>
    </row>
    <row r="77" ht="18">
      <c r="A77" s="63"/>
    </row>
    <row r="78" ht="18">
      <c r="A78" s="63"/>
    </row>
    <row r="79" ht="18">
      <c r="A79" s="63"/>
    </row>
    <row r="80" ht="18">
      <c r="A80" s="63"/>
    </row>
    <row r="81" ht="18">
      <c r="A81" s="63"/>
    </row>
    <row r="82" ht="18">
      <c r="A82" s="63"/>
    </row>
    <row r="83" ht="18">
      <c r="A83" s="63"/>
    </row>
    <row r="84" ht="18">
      <c r="A84" s="63"/>
    </row>
    <row r="85" ht="18">
      <c r="A85" s="63"/>
    </row>
    <row r="86" ht="18">
      <c r="A86" s="63"/>
    </row>
    <row r="87" ht="18">
      <c r="A87" s="63"/>
    </row>
    <row r="88" ht="18">
      <c r="A88" s="63"/>
    </row>
    <row r="89" ht="18">
      <c r="A89" s="63"/>
    </row>
    <row r="90" ht="18">
      <c r="A90" s="63"/>
    </row>
    <row r="91" ht="18">
      <c r="A91" s="63"/>
    </row>
    <row r="92" ht="18">
      <c r="A92" s="63"/>
    </row>
    <row r="93" ht="18">
      <c r="A93" s="63"/>
    </row>
    <row r="94" ht="18">
      <c r="A94" s="63"/>
    </row>
    <row r="95" ht="18">
      <c r="A95" s="63"/>
    </row>
    <row r="96" ht="18">
      <c r="A96" s="63"/>
    </row>
    <row r="97" ht="18">
      <c r="A97" s="63"/>
    </row>
    <row r="98" ht="18">
      <c r="A98" s="63"/>
    </row>
    <row r="99" ht="18">
      <c r="A99" s="63"/>
    </row>
    <row r="100" ht="18">
      <c r="A100" s="63"/>
    </row>
    <row r="101" ht="18">
      <c r="A101" s="63"/>
    </row>
    <row r="102" ht="18">
      <c r="A102" s="63"/>
    </row>
    <row r="103" ht="18">
      <c r="A103" s="63"/>
    </row>
    <row r="104" ht="18">
      <c r="A104" s="63"/>
    </row>
    <row r="105" ht="18">
      <c r="A105" s="63"/>
    </row>
    <row r="106" ht="18">
      <c r="A106" s="63"/>
    </row>
    <row r="107" ht="18">
      <c r="A107" s="63"/>
    </row>
    <row r="108" ht="18">
      <c r="A108" s="63"/>
    </row>
    <row r="109" ht="18">
      <c r="A109" s="63"/>
    </row>
    <row r="110" ht="18">
      <c r="A110" s="63"/>
    </row>
    <row r="111" ht="18">
      <c r="A111" s="63"/>
    </row>
    <row r="112" ht="18">
      <c r="A112" s="63"/>
    </row>
    <row r="113" ht="18">
      <c r="A113" s="63"/>
    </row>
    <row r="114" ht="18">
      <c r="A114" s="63"/>
    </row>
    <row r="115" ht="18">
      <c r="A115" s="63"/>
    </row>
    <row r="116" ht="18">
      <c r="A116" s="63"/>
    </row>
    <row r="117" ht="18">
      <c r="A117" s="63"/>
    </row>
    <row r="118" ht="18">
      <c r="A118" s="63"/>
    </row>
    <row r="119" ht="18">
      <c r="A119" s="63"/>
    </row>
    <row r="120" ht="18">
      <c r="A120" s="63"/>
    </row>
    <row r="121" ht="18">
      <c r="A121" s="63"/>
    </row>
    <row r="122" ht="18">
      <c r="A122" s="63"/>
    </row>
    <row r="123" ht="18">
      <c r="A123" s="63"/>
    </row>
    <row r="124" ht="18">
      <c r="A124" s="63"/>
    </row>
    <row r="125" ht="18">
      <c r="A125" s="63"/>
    </row>
    <row r="126" ht="18">
      <c r="A126" s="63"/>
    </row>
    <row r="127" ht="18">
      <c r="A127" s="63"/>
    </row>
  </sheetData>
  <sheetProtection/>
  <mergeCells count="3">
    <mergeCell ref="B8:D8"/>
    <mergeCell ref="B9:D9"/>
    <mergeCell ref="B10:D10"/>
  </mergeCells>
  <printOptions/>
  <pageMargins left="0.7874015748031497" right="0.17" top="0.3937007874015748" bottom="0.3937007874015748" header="0" footer="0"/>
  <pageSetup fitToHeight="100" horizontalDpi="600" verticalDpi="600" orientation="landscape" paperSize="9" scale="60" r:id="rId1"/>
  <headerFooter alignWithMargins="0">
    <oddFooter>&amp;R&amp;P</oddFooter>
  </headerFooter>
  <rowBreaks count="1" manualBreakCount="1">
    <brk id="36" max="6" man="1"/>
  </rowBreaks>
</worksheet>
</file>

<file path=xl/worksheets/sheet2.xml><?xml version="1.0" encoding="utf-8"?>
<worksheet xmlns="http://schemas.openxmlformats.org/spreadsheetml/2006/main" xmlns:r="http://schemas.openxmlformats.org/officeDocument/2006/relationships">
  <dimension ref="A1:IO146"/>
  <sheetViews>
    <sheetView tabSelected="1" view="pageBreakPreview" zoomScale="75" zoomScaleNormal="50" zoomScaleSheetLayoutView="75" zoomScalePageLayoutView="0" workbookViewId="0" topLeftCell="A108">
      <selection activeCell="D120" sqref="D120"/>
    </sheetView>
  </sheetViews>
  <sheetFormatPr defaultColWidth="9.00390625" defaultRowHeight="12.75"/>
  <cols>
    <col min="1" max="1" width="13.50390625" style="2" customWidth="1"/>
    <col min="2" max="2" width="113.125" style="4" customWidth="1"/>
    <col min="3" max="7" width="26.50390625" style="1" customWidth="1"/>
    <col min="8" max="8" width="5.375" style="44" customWidth="1"/>
    <col min="9" max="9" width="13.375" style="38" bestFit="1" customWidth="1"/>
    <col min="10" max="10" width="15.50390625" style="38" customWidth="1"/>
    <col min="11" max="249" width="9.125" style="38" customWidth="1"/>
    <col min="250" max="16384" width="9.125" style="1" customWidth="1"/>
  </cols>
  <sheetData>
    <row r="1" spans="1:249" s="5" customFormat="1" ht="18.75">
      <c r="A1" s="56">
        <v>1</v>
      </c>
      <c r="B1" s="55">
        <v>2</v>
      </c>
      <c r="C1" s="56">
        <v>3</v>
      </c>
      <c r="D1" s="55">
        <v>4</v>
      </c>
      <c r="E1" s="56">
        <v>5</v>
      </c>
      <c r="F1" s="56">
        <v>6</v>
      </c>
      <c r="G1" s="56">
        <v>7</v>
      </c>
      <c r="H1" s="44"/>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row>
    <row r="2" spans="1:249" s="117" customFormat="1" ht="21.75" customHeight="1">
      <c r="A2" s="140" t="s">
        <v>2</v>
      </c>
      <c r="B2" s="141"/>
      <c r="C2" s="141"/>
      <c r="D2" s="141"/>
      <c r="E2" s="141"/>
      <c r="F2" s="141"/>
      <c r="G2" s="142"/>
      <c r="H2" s="115"/>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c r="CZ2" s="116"/>
      <c r="DA2" s="116"/>
      <c r="DB2" s="116"/>
      <c r="DC2" s="116"/>
      <c r="DD2" s="116"/>
      <c r="DE2" s="116"/>
      <c r="DF2" s="116"/>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6"/>
      <c r="ID2" s="116"/>
      <c r="IE2" s="116"/>
      <c r="IF2" s="116"/>
      <c r="IG2" s="116"/>
      <c r="IH2" s="116"/>
      <c r="II2" s="116"/>
      <c r="IJ2" s="116"/>
      <c r="IK2" s="116"/>
      <c r="IL2" s="116"/>
      <c r="IM2" s="116"/>
      <c r="IN2" s="116"/>
      <c r="IO2" s="116"/>
    </row>
    <row r="3" spans="1:249" s="119" customFormat="1" ht="22.5" customHeight="1">
      <c r="A3" s="143" t="s">
        <v>0</v>
      </c>
      <c r="B3" s="144"/>
      <c r="C3" s="144"/>
      <c r="D3" s="144"/>
      <c r="E3" s="144"/>
      <c r="F3" s="144"/>
      <c r="G3" s="145"/>
      <c r="H3" s="115"/>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row>
    <row r="4" spans="1:249" s="6" customFormat="1" ht="22.5" customHeight="1">
      <c r="A4" s="7" t="s">
        <v>3</v>
      </c>
      <c r="B4" s="8" t="s">
        <v>4</v>
      </c>
      <c r="C4" s="112">
        <v>1091940</v>
      </c>
      <c r="D4" s="113">
        <v>696485.84</v>
      </c>
      <c r="E4" s="113">
        <v>488299.04</v>
      </c>
      <c r="F4" s="114">
        <f>SUM(E4/C4*100)</f>
        <v>44.71848636371962</v>
      </c>
      <c r="G4" s="114">
        <f>SUM(E4/D4*100)</f>
        <v>70.10896876238</v>
      </c>
      <c r="H4" s="44"/>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row>
    <row r="5" spans="1:249" s="6" customFormat="1" ht="18.75">
      <c r="A5" s="11" t="s">
        <v>5</v>
      </c>
      <c r="B5" s="12" t="s">
        <v>6</v>
      </c>
      <c r="C5" s="13">
        <f>SUM(C6:C12)</f>
        <v>54710903</v>
      </c>
      <c r="D5" s="13">
        <f>SUM(D6:D12)</f>
        <v>39318613.330000006</v>
      </c>
      <c r="E5" s="13">
        <f>SUM(E6:E12)</f>
        <v>34598429.98000001</v>
      </c>
      <c r="F5" s="10">
        <f aca="true" t="shared" si="0" ref="F5:F58">SUM(E5/C5*100)</f>
        <v>63.238638155908355</v>
      </c>
      <c r="G5" s="10">
        <f aca="true" t="shared" si="1" ref="G5:G68">SUM(E5/D5*100)</f>
        <v>87.99504115167127</v>
      </c>
      <c r="H5" s="44"/>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row>
    <row r="6" spans="1:249" s="6" customFormat="1" ht="18.75">
      <c r="A6" s="14" t="s">
        <v>7</v>
      </c>
      <c r="B6" s="15" t="s">
        <v>8</v>
      </c>
      <c r="C6" s="111">
        <v>52051580</v>
      </c>
      <c r="D6" s="16">
        <v>37752571.1</v>
      </c>
      <c r="E6" s="16">
        <v>33427506.71</v>
      </c>
      <c r="F6" s="27">
        <f t="shared" si="0"/>
        <v>64.21996548423698</v>
      </c>
      <c r="G6" s="27">
        <f t="shared" si="1"/>
        <v>88.5436560637323</v>
      </c>
      <c r="H6" s="44"/>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row>
    <row r="7" spans="1:249" s="6" customFormat="1" ht="18.75">
      <c r="A7" s="14" t="s">
        <v>9</v>
      </c>
      <c r="B7" s="15" t="s">
        <v>10</v>
      </c>
      <c r="C7" s="111">
        <v>664200</v>
      </c>
      <c r="D7" s="16">
        <v>320679</v>
      </c>
      <c r="E7" s="16">
        <v>255742.39</v>
      </c>
      <c r="F7" s="27">
        <f aca="true" t="shared" si="2" ref="F7:F12">SUM(E7/C7*100)</f>
        <v>38.503822643781994</v>
      </c>
      <c r="G7" s="27">
        <f aca="true" t="shared" si="3" ref="G7:G12">SUM(E7/D7*100)</f>
        <v>79.75027675650729</v>
      </c>
      <c r="H7" s="44"/>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row>
    <row r="8" spans="1:249" s="6" customFormat="1" ht="18.75" customHeight="1">
      <c r="A8" s="14" t="s">
        <v>11</v>
      </c>
      <c r="B8" s="15" t="s">
        <v>12</v>
      </c>
      <c r="C8" s="111">
        <v>798600</v>
      </c>
      <c r="D8" s="16">
        <v>380789.87</v>
      </c>
      <c r="E8" s="16">
        <v>256060.11</v>
      </c>
      <c r="F8" s="27">
        <f t="shared" si="2"/>
        <v>32.06362509391435</v>
      </c>
      <c r="G8" s="27">
        <f t="shared" si="3"/>
        <v>67.24446477528406</v>
      </c>
      <c r="H8" s="44"/>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row>
    <row r="9" spans="1:249" s="6" customFormat="1" ht="18.75">
      <c r="A9" s="14" t="s">
        <v>13</v>
      </c>
      <c r="B9" s="15" t="s">
        <v>14</v>
      </c>
      <c r="C9" s="111">
        <v>616122</v>
      </c>
      <c r="D9" s="16">
        <v>424568.25</v>
      </c>
      <c r="E9" s="16">
        <v>317356.84</v>
      </c>
      <c r="F9" s="27">
        <f t="shared" si="2"/>
        <v>51.50876612099552</v>
      </c>
      <c r="G9" s="27">
        <f t="shared" si="3"/>
        <v>74.74813295624439</v>
      </c>
      <c r="H9" s="44"/>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row>
    <row r="10" spans="1:249" s="6" customFormat="1" ht="18.75">
      <c r="A10" s="14" t="s">
        <v>15</v>
      </c>
      <c r="B10" s="15" t="s">
        <v>16</v>
      </c>
      <c r="C10" s="111">
        <v>374519</v>
      </c>
      <c r="D10" s="16">
        <v>297161.77</v>
      </c>
      <c r="E10" s="16">
        <v>241724</v>
      </c>
      <c r="F10" s="27">
        <f t="shared" si="2"/>
        <v>64.54251987215602</v>
      </c>
      <c r="G10" s="27">
        <f t="shared" si="3"/>
        <v>81.34424559390663</v>
      </c>
      <c r="H10" s="44"/>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row>
    <row r="11" spans="1:249" s="6" customFormat="1" ht="18.75">
      <c r="A11" s="14" t="s">
        <v>17</v>
      </c>
      <c r="B11" s="15" t="s">
        <v>18</v>
      </c>
      <c r="C11" s="111">
        <v>185972</v>
      </c>
      <c r="D11" s="16">
        <v>122933.34</v>
      </c>
      <c r="E11" s="16">
        <v>81914.09</v>
      </c>
      <c r="F11" s="27">
        <f t="shared" si="2"/>
        <v>44.04646398382552</v>
      </c>
      <c r="G11" s="27">
        <f t="shared" si="3"/>
        <v>66.63293293747653</v>
      </c>
      <c r="H11" s="44"/>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row>
    <row r="12" spans="1:249" s="6" customFormat="1" ht="37.5">
      <c r="A12" s="14" t="s">
        <v>19</v>
      </c>
      <c r="B12" s="15" t="s">
        <v>20</v>
      </c>
      <c r="C12" s="111">
        <v>19910</v>
      </c>
      <c r="D12" s="16">
        <v>19910</v>
      </c>
      <c r="E12" s="16">
        <v>18125.84</v>
      </c>
      <c r="F12" s="27">
        <f t="shared" si="2"/>
        <v>91.03887493721749</v>
      </c>
      <c r="G12" s="27">
        <f t="shared" si="3"/>
        <v>91.03887493721749</v>
      </c>
      <c r="H12" s="44"/>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row>
    <row r="13" spans="1:249" s="6" customFormat="1" ht="22.5" customHeight="1">
      <c r="A13" s="11" t="s">
        <v>21</v>
      </c>
      <c r="B13" s="12" t="s">
        <v>22</v>
      </c>
      <c r="C13" s="13">
        <f>SUM(C14:C19)</f>
        <v>28769475</v>
      </c>
      <c r="D13" s="13">
        <f>SUM(D14:D19)</f>
        <v>19874507</v>
      </c>
      <c r="E13" s="13">
        <f>SUM(E14:E19)</f>
        <v>16917615.28</v>
      </c>
      <c r="F13" s="10">
        <f t="shared" si="0"/>
        <v>58.80404588543935</v>
      </c>
      <c r="G13" s="10">
        <f t="shared" si="1"/>
        <v>85.1221883390617</v>
      </c>
      <c r="H13" s="44"/>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row>
    <row r="14" spans="1:249" s="6" customFormat="1" ht="21" customHeight="1">
      <c r="A14" s="14" t="s">
        <v>23</v>
      </c>
      <c r="B14" s="15" t="s">
        <v>24</v>
      </c>
      <c r="C14" s="111">
        <v>21680035</v>
      </c>
      <c r="D14" s="16">
        <v>15480248</v>
      </c>
      <c r="E14" s="16">
        <v>13093521.32</v>
      </c>
      <c r="F14" s="27">
        <f t="shared" si="0"/>
        <v>60.39437353306856</v>
      </c>
      <c r="G14" s="27">
        <f t="shared" si="1"/>
        <v>84.58211599710805</v>
      </c>
      <c r="H14" s="44"/>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row>
    <row r="15" spans="1:249" s="6" customFormat="1" ht="21" customHeight="1">
      <c r="A15" s="14" t="s">
        <v>174</v>
      </c>
      <c r="B15" s="15" t="s">
        <v>176</v>
      </c>
      <c r="C15" s="111">
        <v>2904220</v>
      </c>
      <c r="D15" s="16">
        <v>1899331</v>
      </c>
      <c r="E15" s="16">
        <v>1630978.33</v>
      </c>
      <c r="F15" s="27">
        <f t="shared" si="0"/>
        <v>56.158911170641346</v>
      </c>
      <c r="G15" s="27">
        <f t="shared" si="1"/>
        <v>85.87120043847018</v>
      </c>
      <c r="H15" s="44"/>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row>
    <row r="16" spans="1:249" s="6" customFormat="1" ht="21" customHeight="1">
      <c r="A16" s="14" t="s">
        <v>175</v>
      </c>
      <c r="B16" s="15" t="s">
        <v>177</v>
      </c>
      <c r="C16" s="111">
        <v>2970490</v>
      </c>
      <c r="D16" s="16">
        <v>1801281</v>
      </c>
      <c r="E16" s="16">
        <v>1537041.39</v>
      </c>
      <c r="F16" s="27">
        <f t="shared" si="0"/>
        <v>51.743698514386516</v>
      </c>
      <c r="G16" s="27">
        <f t="shared" si="1"/>
        <v>85.33046148824086</v>
      </c>
      <c r="H16" s="44"/>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row>
    <row r="17" spans="1:249" s="6" customFormat="1" ht="21" customHeight="1">
      <c r="A17" s="14" t="s">
        <v>25</v>
      </c>
      <c r="B17" s="15" t="s">
        <v>26</v>
      </c>
      <c r="C17" s="111">
        <v>25000</v>
      </c>
      <c r="D17" s="16">
        <v>19000</v>
      </c>
      <c r="E17" s="16">
        <v>15000</v>
      </c>
      <c r="F17" s="27">
        <f t="shared" si="0"/>
        <v>60</v>
      </c>
      <c r="G17" s="27">
        <f t="shared" si="1"/>
        <v>78.94736842105263</v>
      </c>
      <c r="H17" s="44"/>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row>
    <row r="18" spans="1:249" s="6" customFormat="1" ht="39.75" customHeight="1">
      <c r="A18" s="14" t="s">
        <v>221</v>
      </c>
      <c r="B18" s="15" t="s">
        <v>222</v>
      </c>
      <c r="C18" s="111">
        <v>556030</v>
      </c>
      <c r="D18" s="16">
        <v>357847</v>
      </c>
      <c r="E18" s="16">
        <v>342487.56</v>
      </c>
      <c r="F18" s="27">
        <f t="shared" si="0"/>
        <v>61.595158534611436</v>
      </c>
      <c r="G18" s="27">
        <f t="shared" si="1"/>
        <v>95.70781926354</v>
      </c>
      <c r="H18" s="44"/>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row>
    <row r="19" spans="1:249" s="6" customFormat="1" ht="21" customHeight="1">
      <c r="A19" s="14" t="s">
        <v>27</v>
      </c>
      <c r="B19" s="15" t="s">
        <v>252</v>
      </c>
      <c r="C19" s="111">
        <v>633700</v>
      </c>
      <c r="D19" s="16">
        <v>316800</v>
      </c>
      <c r="E19" s="16">
        <v>298586.68</v>
      </c>
      <c r="F19" s="27">
        <f t="shared" si="0"/>
        <v>47.117986428909575</v>
      </c>
      <c r="G19" s="27">
        <f t="shared" si="1"/>
        <v>94.25084595959595</v>
      </c>
      <c r="H19" s="44"/>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row>
    <row r="20" spans="1:249" s="6" customFormat="1" ht="18.75" customHeight="1">
      <c r="A20" s="11" t="s">
        <v>28</v>
      </c>
      <c r="B20" s="12" t="s">
        <v>29</v>
      </c>
      <c r="C20" s="13">
        <f>SUM(C21:C58)</f>
        <v>60940400</v>
      </c>
      <c r="D20" s="13">
        <f>SUM(D21:D58)</f>
        <v>32194101.48</v>
      </c>
      <c r="E20" s="13">
        <f>SUM(E21:E58)</f>
        <v>30335847.609999992</v>
      </c>
      <c r="F20" s="10">
        <f t="shared" si="0"/>
        <v>49.77953477496044</v>
      </c>
      <c r="G20" s="10">
        <f t="shared" si="1"/>
        <v>94.22796790538038</v>
      </c>
      <c r="H20" s="44"/>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row>
    <row r="21" spans="1:249" s="6" customFormat="1" ht="35.25" customHeight="1">
      <c r="A21" s="14" t="s">
        <v>30</v>
      </c>
      <c r="B21" s="17" t="s">
        <v>31</v>
      </c>
      <c r="C21" s="111">
        <v>5410000</v>
      </c>
      <c r="D21" s="16">
        <v>3453430</v>
      </c>
      <c r="E21" s="16">
        <v>2976091.71</v>
      </c>
      <c r="F21" s="27">
        <f t="shared" si="0"/>
        <v>55.01093733826248</v>
      </c>
      <c r="G21" s="27">
        <f t="shared" si="1"/>
        <v>86.17784955826527</v>
      </c>
      <c r="H21" s="44"/>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row>
    <row r="22" spans="1:249" s="6" customFormat="1" ht="42" customHeight="1">
      <c r="A22" s="18" t="s">
        <v>32</v>
      </c>
      <c r="B22" s="19" t="s">
        <v>33</v>
      </c>
      <c r="C22" s="111">
        <v>611700</v>
      </c>
      <c r="D22" s="20">
        <v>358928.68</v>
      </c>
      <c r="E22" s="20">
        <v>358928.68</v>
      </c>
      <c r="F22" s="27">
        <f t="shared" si="0"/>
        <v>58.67724047735818</v>
      </c>
      <c r="G22" s="27">
        <f t="shared" si="1"/>
        <v>100</v>
      </c>
      <c r="H22" s="44"/>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row>
    <row r="23" spans="1:249" s="22" customFormat="1" ht="37.5">
      <c r="A23" s="14" t="s">
        <v>34</v>
      </c>
      <c r="B23" s="21" t="s">
        <v>35</v>
      </c>
      <c r="C23" s="111">
        <v>140000</v>
      </c>
      <c r="D23" s="16"/>
      <c r="E23" s="16"/>
      <c r="F23" s="27">
        <f t="shared" si="0"/>
        <v>0</v>
      </c>
      <c r="G23" s="27">
        <v>0</v>
      </c>
      <c r="H23" s="44"/>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row>
    <row r="24" spans="1:249" s="22" customFormat="1" ht="225.75" customHeight="1">
      <c r="A24" s="14" t="s">
        <v>36</v>
      </c>
      <c r="B24" s="23" t="s">
        <v>37</v>
      </c>
      <c r="C24" s="120">
        <v>341400</v>
      </c>
      <c r="D24" s="16">
        <v>227870</v>
      </c>
      <c r="E24" s="16">
        <v>217130.79</v>
      </c>
      <c r="F24" s="27">
        <f t="shared" si="0"/>
        <v>63.60011423550088</v>
      </c>
      <c r="G24" s="27">
        <f t="shared" si="1"/>
        <v>95.28713301443807</v>
      </c>
      <c r="H24" s="44"/>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row>
    <row r="25" spans="1:249" s="6" customFormat="1" ht="57" customHeight="1">
      <c r="A25" s="24" t="s">
        <v>38</v>
      </c>
      <c r="B25" s="25" t="s">
        <v>39</v>
      </c>
      <c r="C25" s="120">
        <v>1900</v>
      </c>
      <c r="D25" s="26">
        <v>1493.4</v>
      </c>
      <c r="E25" s="26">
        <v>1493.4</v>
      </c>
      <c r="F25" s="27">
        <f t="shared" si="0"/>
        <v>78.60000000000001</v>
      </c>
      <c r="G25" s="27">
        <f t="shared" si="1"/>
        <v>100</v>
      </c>
      <c r="H25" s="44"/>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row>
    <row r="26" spans="1:249" s="6" customFormat="1" ht="38.25" customHeight="1">
      <c r="A26" s="18" t="s">
        <v>40</v>
      </c>
      <c r="B26" s="19" t="s">
        <v>41</v>
      </c>
      <c r="C26" s="111">
        <v>833500</v>
      </c>
      <c r="D26" s="20">
        <v>509350</v>
      </c>
      <c r="E26" s="20">
        <v>475988.79</v>
      </c>
      <c r="F26" s="27">
        <f t="shared" si="0"/>
        <v>57.107233353329335</v>
      </c>
      <c r="G26" s="27">
        <f t="shared" si="1"/>
        <v>93.45023853931481</v>
      </c>
      <c r="H26" s="44"/>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row>
    <row r="27" spans="1:249" s="6" customFormat="1" ht="41.25" customHeight="1">
      <c r="A27" s="14" t="s">
        <v>42</v>
      </c>
      <c r="B27" s="21" t="s">
        <v>43</v>
      </c>
      <c r="C27" s="111">
        <v>578900</v>
      </c>
      <c r="D27" s="16">
        <v>269076.45</v>
      </c>
      <c r="E27" s="16">
        <v>269076.45</v>
      </c>
      <c r="F27" s="27">
        <f t="shared" si="0"/>
        <v>46.48064432544481</v>
      </c>
      <c r="G27" s="27">
        <f t="shared" si="1"/>
        <v>100</v>
      </c>
      <c r="H27" s="44"/>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row>
    <row r="28" spans="1:249" s="6" customFormat="1" ht="20.25" customHeight="1">
      <c r="A28" s="18" t="s">
        <v>44</v>
      </c>
      <c r="B28" s="19" t="s">
        <v>45</v>
      </c>
      <c r="C28" s="111">
        <v>22500</v>
      </c>
      <c r="D28" s="20">
        <v>7139.4</v>
      </c>
      <c r="E28" s="20">
        <v>5367.11</v>
      </c>
      <c r="F28" s="27">
        <f t="shared" si="0"/>
        <v>23.85382222222222</v>
      </c>
      <c r="G28" s="27">
        <f t="shared" si="1"/>
        <v>75.17592514777152</v>
      </c>
      <c r="H28" s="44"/>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row>
    <row r="29" spans="1:249" s="6" customFormat="1" ht="103.5" customHeight="1">
      <c r="A29" s="14" t="s">
        <v>46</v>
      </c>
      <c r="B29" s="23" t="s">
        <v>47</v>
      </c>
      <c r="C29" s="120">
        <v>608500</v>
      </c>
      <c r="D29" s="16">
        <v>478000</v>
      </c>
      <c r="E29" s="16">
        <v>444334.62</v>
      </c>
      <c r="F29" s="27">
        <f t="shared" si="0"/>
        <v>73.0213015612161</v>
      </c>
      <c r="G29" s="27">
        <f t="shared" si="1"/>
        <v>92.95703347280335</v>
      </c>
      <c r="H29" s="61">
        <v>3</v>
      </c>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row>
    <row r="30" spans="1:249" s="6" customFormat="1" ht="90" customHeight="1">
      <c r="A30" s="14" t="s">
        <v>48</v>
      </c>
      <c r="B30" s="23" t="s">
        <v>49</v>
      </c>
      <c r="C30" s="120">
        <v>66100</v>
      </c>
      <c r="D30" s="16">
        <v>36400.73</v>
      </c>
      <c r="E30" s="16">
        <v>36400.73</v>
      </c>
      <c r="F30" s="27">
        <f t="shared" si="0"/>
        <v>55.0691830559758</v>
      </c>
      <c r="G30" s="27">
        <f t="shared" si="1"/>
        <v>100</v>
      </c>
      <c r="H30" s="44"/>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row>
    <row r="31" spans="1:249" s="6" customFormat="1" ht="38.25" customHeight="1">
      <c r="A31" s="24" t="s">
        <v>50</v>
      </c>
      <c r="B31" s="28" t="s">
        <v>51</v>
      </c>
      <c r="C31" s="111">
        <v>337800</v>
      </c>
      <c r="D31" s="26">
        <v>168900</v>
      </c>
      <c r="E31" s="26">
        <v>161404.48</v>
      </c>
      <c r="F31" s="27">
        <f t="shared" si="0"/>
        <v>47.7810775606868</v>
      </c>
      <c r="G31" s="27">
        <f t="shared" si="1"/>
        <v>95.5621551213736</v>
      </c>
      <c r="H31" s="44"/>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row>
    <row r="32" spans="1:249" s="6" customFormat="1" ht="24.75" customHeight="1">
      <c r="A32" s="24" t="s">
        <v>52</v>
      </c>
      <c r="B32" s="28" t="s">
        <v>53</v>
      </c>
      <c r="C32" s="111">
        <v>199500</v>
      </c>
      <c r="D32" s="26">
        <v>99474.97</v>
      </c>
      <c r="E32" s="26">
        <v>99474.97</v>
      </c>
      <c r="F32" s="27">
        <f t="shared" si="0"/>
        <v>49.86214035087719</v>
      </c>
      <c r="G32" s="27">
        <f t="shared" si="1"/>
        <v>100</v>
      </c>
      <c r="H32" s="44"/>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N32" s="46"/>
      <c r="IO32" s="46"/>
    </row>
    <row r="33" spans="1:249" s="6" customFormat="1" ht="24.75" customHeight="1">
      <c r="A33" s="24" t="s">
        <v>54</v>
      </c>
      <c r="B33" s="28" t="s">
        <v>55</v>
      </c>
      <c r="C33" s="111">
        <v>325000</v>
      </c>
      <c r="D33" s="26">
        <v>243235</v>
      </c>
      <c r="E33" s="26">
        <v>238884.02</v>
      </c>
      <c r="F33" s="27">
        <f t="shared" si="0"/>
        <v>73.50277538461538</v>
      </c>
      <c r="G33" s="27">
        <f t="shared" si="1"/>
        <v>98.21120315744032</v>
      </c>
      <c r="H33" s="44"/>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c r="IN33" s="46"/>
      <c r="IO33" s="46"/>
    </row>
    <row r="34" spans="1:249" s="6" customFormat="1" ht="24.75" customHeight="1">
      <c r="A34" s="24" t="s">
        <v>56</v>
      </c>
      <c r="B34" s="28" t="s">
        <v>57</v>
      </c>
      <c r="C34" s="111">
        <v>59000</v>
      </c>
      <c r="D34" s="26">
        <v>18538.06</v>
      </c>
      <c r="E34" s="26">
        <v>18538.06</v>
      </c>
      <c r="F34" s="27">
        <f t="shared" si="0"/>
        <v>31.420440677966106</v>
      </c>
      <c r="G34" s="27">
        <f t="shared" si="1"/>
        <v>100</v>
      </c>
      <c r="H34" s="44"/>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c r="IJ34" s="46"/>
      <c r="IK34" s="46"/>
      <c r="IL34" s="46"/>
      <c r="IM34" s="46"/>
      <c r="IN34" s="46"/>
      <c r="IO34" s="46"/>
    </row>
    <row r="35" spans="1:249" s="6" customFormat="1" ht="24.75" customHeight="1">
      <c r="A35" s="24" t="s">
        <v>58</v>
      </c>
      <c r="B35" s="25" t="s">
        <v>59</v>
      </c>
      <c r="C35" s="111">
        <v>452500</v>
      </c>
      <c r="D35" s="26">
        <v>224400</v>
      </c>
      <c r="E35" s="26">
        <v>168716.9</v>
      </c>
      <c r="F35" s="27">
        <f t="shared" si="0"/>
        <v>37.28550276243094</v>
      </c>
      <c r="G35" s="27">
        <f t="shared" si="1"/>
        <v>75.18578431372549</v>
      </c>
      <c r="H35" s="44"/>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6"/>
      <c r="IN35" s="46"/>
      <c r="IO35" s="46"/>
    </row>
    <row r="36" spans="1:249" s="6" customFormat="1" ht="24.75" customHeight="1">
      <c r="A36" s="24" t="s">
        <v>60</v>
      </c>
      <c r="B36" s="25" t="s">
        <v>61</v>
      </c>
      <c r="C36" s="111">
        <v>7820000</v>
      </c>
      <c r="D36" s="26">
        <v>3508134.81</v>
      </c>
      <c r="E36" s="26">
        <v>3436200.45</v>
      </c>
      <c r="F36" s="27">
        <f t="shared" si="0"/>
        <v>43.94118222506394</v>
      </c>
      <c r="G36" s="27">
        <f t="shared" si="1"/>
        <v>97.94949841166452</v>
      </c>
      <c r="H36" s="44"/>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c r="IF36" s="46"/>
      <c r="IG36" s="46"/>
      <c r="IH36" s="46"/>
      <c r="II36" s="46"/>
      <c r="IJ36" s="46"/>
      <c r="IK36" s="46"/>
      <c r="IL36" s="46"/>
      <c r="IM36" s="46"/>
      <c r="IN36" s="46"/>
      <c r="IO36" s="46"/>
    </row>
    <row r="37" spans="1:249" s="6" customFormat="1" ht="24.75" customHeight="1">
      <c r="A37" s="24" t="s">
        <v>62</v>
      </c>
      <c r="B37" s="25" t="s">
        <v>63</v>
      </c>
      <c r="C37" s="111">
        <v>16200000</v>
      </c>
      <c r="D37" s="26">
        <v>8643620.24</v>
      </c>
      <c r="E37" s="26">
        <v>8642646.85</v>
      </c>
      <c r="F37" s="27">
        <f t="shared" si="0"/>
        <v>53.349671913580245</v>
      </c>
      <c r="G37" s="27">
        <f t="shared" si="1"/>
        <v>99.98873863065506</v>
      </c>
      <c r="H37" s="44"/>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row>
    <row r="38" spans="1:249" s="6" customFormat="1" ht="24.75" customHeight="1">
      <c r="A38" s="24" t="s">
        <v>64</v>
      </c>
      <c r="B38" s="25" t="s">
        <v>65</v>
      </c>
      <c r="C38" s="111">
        <v>3024000</v>
      </c>
      <c r="D38" s="26">
        <v>1153839.85</v>
      </c>
      <c r="E38" s="26">
        <v>1149710.65</v>
      </c>
      <c r="F38" s="27">
        <f t="shared" si="0"/>
        <v>38.01953207671958</v>
      </c>
      <c r="G38" s="27">
        <f t="shared" si="1"/>
        <v>99.64213404485899</v>
      </c>
      <c r="H38" s="44"/>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6"/>
      <c r="IN38" s="46"/>
      <c r="IO38" s="46"/>
    </row>
    <row r="39" spans="1:249" s="6" customFormat="1" ht="24.75" customHeight="1">
      <c r="A39" s="24" t="s">
        <v>66</v>
      </c>
      <c r="B39" s="25" t="s">
        <v>67</v>
      </c>
      <c r="C39" s="111">
        <v>4370000</v>
      </c>
      <c r="D39" s="26">
        <v>2069550.41</v>
      </c>
      <c r="E39" s="26">
        <v>1839367.49</v>
      </c>
      <c r="F39" s="27">
        <f t="shared" si="0"/>
        <v>42.09078924485126</v>
      </c>
      <c r="G39" s="27">
        <f t="shared" si="1"/>
        <v>88.87763647177843</v>
      </c>
      <c r="H39" s="44"/>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c r="IF39" s="46"/>
      <c r="IG39" s="46"/>
      <c r="IH39" s="46"/>
      <c r="II39" s="46"/>
      <c r="IJ39" s="46"/>
      <c r="IK39" s="46"/>
      <c r="IL39" s="46"/>
      <c r="IM39" s="46"/>
      <c r="IN39" s="46"/>
      <c r="IO39" s="46"/>
    </row>
    <row r="40" spans="1:249" s="6" customFormat="1" ht="19.5" customHeight="1">
      <c r="A40" s="24" t="s">
        <v>68</v>
      </c>
      <c r="B40" s="25" t="s">
        <v>69</v>
      </c>
      <c r="C40" s="111">
        <v>1080000</v>
      </c>
      <c r="D40" s="26">
        <v>511745.99</v>
      </c>
      <c r="E40" s="26">
        <v>334171.91</v>
      </c>
      <c r="F40" s="27">
        <f t="shared" si="0"/>
        <v>30.941843518518514</v>
      </c>
      <c r="G40" s="27">
        <f t="shared" si="1"/>
        <v>65.30034754156061</v>
      </c>
      <c r="H40" s="44"/>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c r="IJ40" s="46"/>
      <c r="IK40" s="46"/>
      <c r="IL40" s="46"/>
      <c r="IM40" s="46"/>
      <c r="IN40" s="46"/>
      <c r="IO40" s="46"/>
    </row>
    <row r="41" spans="1:249" s="6" customFormat="1" ht="19.5" customHeight="1">
      <c r="A41" s="24" t="s">
        <v>70</v>
      </c>
      <c r="B41" s="25" t="s">
        <v>71</v>
      </c>
      <c r="C41" s="111">
        <v>100000</v>
      </c>
      <c r="D41" s="26">
        <v>18900</v>
      </c>
      <c r="E41" s="26">
        <v>9276.06</v>
      </c>
      <c r="F41" s="27">
        <f t="shared" si="0"/>
        <v>9.27606</v>
      </c>
      <c r="G41" s="27">
        <f t="shared" si="1"/>
        <v>49.07968253968254</v>
      </c>
      <c r="H41" s="44"/>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c r="IJ41" s="46"/>
      <c r="IK41" s="46"/>
      <c r="IL41" s="46"/>
      <c r="IM41" s="46"/>
      <c r="IN41" s="46"/>
      <c r="IO41" s="46"/>
    </row>
    <row r="42" spans="1:249" s="6" customFormat="1" ht="19.5" customHeight="1">
      <c r="A42" s="24" t="s">
        <v>72</v>
      </c>
      <c r="B42" s="25" t="s">
        <v>73</v>
      </c>
      <c r="C42" s="111">
        <v>3540000</v>
      </c>
      <c r="D42" s="26">
        <v>2052208.7</v>
      </c>
      <c r="E42" s="26">
        <v>2052208.7</v>
      </c>
      <c r="F42" s="27">
        <f t="shared" si="0"/>
        <v>57.97199717514124</v>
      </c>
      <c r="G42" s="27">
        <f t="shared" si="1"/>
        <v>100</v>
      </c>
      <c r="H42" s="44"/>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c r="HZ42" s="46"/>
      <c r="IA42" s="46"/>
      <c r="IB42" s="46"/>
      <c r="IC42" s="46"/>
      <c r="ID42" s="46"/>
      <c r="IE42" s="46"/>
      <c r="IF42" s="46"/>
      <c r="IG42" s="46"/>
      <c r="IH42" s="46"/>
      <c r="II42" s="46"/>
      <c r="IJ42" s="46"/>
      <c r="IK42" s="46"/>
      <c r="IL42" s="46"/>
      <c r="IM42" s="46"/>
      <c r="IN42" s="46"/>
      <c r="IO42" s="46"/>
    </row>
    <row r="43" spans="1:249" s="6" customFormat="1" ht="21" customHeight="1">
      <c r="A43" s="24" t="s">
        <v>74</v>
      </c>
      <c r="B43" s="25" t="s">
        <v>75</v>
      </c>
      <c r="C43" s="111">
        <v>2484100</v>
      </c>
      <c r="D43" s="26">
        <v>1891315</v>
      </c>
      <c r="E43" s="26">
        <v>1635273.78</v>
      </c>
      <c r="F43" s="27">
        <f t="shared" si="0"/>
        <v>65.82962763173785</v>
      </c>
      <c r="G43" s="27">
        <f t="shared" si="1"/>
        <v>86.46226461483148</v>
      </c>
      <c r="H43" s="44"/>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c r="HX43" s="46"/>
      <c r="HY43" s="46"/>
      <c r="HZ43" s="46"/>
      <c r="IA43" s="46"/>
      <c r="IB43" s="46"/>
      <c r="IC43" s="46"/>
      <c r="ID43" s="46"/>
      <c r="IE43" s="46"/>
      <c r="IF43" s="46"/>
      <c r="IG43" s="46"/>
      <c r="IH43" s="46"/>
      <c r="II43" s="46"/>
      <c r="IJ43" s="46"/>
      <c r="IK43" s="46"/>
      <c r="IL43" s="46"/>
      <c r="IM43" s="46"/>
      <c r="IN43" s="46"/>
      <c r="IO43" s="46"/>
    </row>
    <row r="44" spans="1:249" s="6" customFormat="1" ht="36.75" customHeight="1">
      <c r="A44" s="24" t="s">
        <v>76</v>
      </c>
      <c r="B44" s="25" t="s">
        <v>77</v>
      </c>
      <c r="C44" s="111">
        <v>541900</v>
      </c>
      <c r="D44" s="26">
        <v>79107.47</v>
      </c>
      <c r="E44" s="26">
        <v>79107.47</v>
      </c>
      <c r="F44" s="27">
        <f t="shared" si="0"/>
        <v>14.598167558590147</v>
      </c>
      <c r="G44" s="27">
        <f t="shared" si="1"/>
        <v>100</v>
      </c>
      <c r="H44" s="44"/>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6"/>
      <c r="IO44" s="46"/>
    </row>
    <row r="45" spans="1:249" s="6" customFormat="1" ht="36.75" customHeight="1">
      <c r="A45" s="24" t="s">
        <v>223</v>
      </c>
      <c r="B45" s="25" t="s">
        <v>224</v>
      </c>
      <c r="C45" s="111">
        <v>5700</v>
      </c>
      <c r="D45" s="26">
        <v>5965.68</v>
      </c>
      <c r="E45" s="26">
        <v>5965.68</v>
      </c>
      <c r="F45" s="27">
        <f t="shared" si="0"/>
        <v>104.66105263157894</v>
      </c>
      <c r="G45" s="27">
        <f t="shared" si="1"/>
        <v>100</v>
      </c>
      <c r="H45" s="44"/>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c r="IF45" s="46"/>
      <c r="IG45" s="46"/>
      <c r="IH45" s="46"/>
      <c r="II45" s="46"/>
      <c r="IJ45" s="46"/>
      <c r="IK45" s="46"/>
      <c r="IL45" s="46"/>
      <c r="IM45" s="46"/>
      <c r="IN45" s="46"/>
      <c r="IO45" s="46"/>
    </row>
    <row r="46" spans="1:249" s="6" customFormat="1" ht="24.75" customHeight="1">
      <c r="A46" s="24" t="s">
        <v>78</v>
      </c>
      <c r="B46" s="25" t="s">
        <v>79</v>
      </c>
      <c r="C46" s="111">
        <v>30000</v>
      </c>
      <c r="D46" s="26">
        <v>18043</v>
      </c>
      <c r="E46" s="26">
        <v>10871.7</v>
      </c>
      <c r="F46" s="27">
        <f t="shared" si="0"/>
        <v>36.239000000000004</v>
      </c>
      <c r="G46" s="27">
        <f t="shared" si="1"/>
        <v>60.25439228509671</v>
      </c>
      <c r="H46" s="44"/>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c r="HG46" s="46"/>
      <c r="HH46" s="46"/>
      <c r="HI46" s="46"/>
      <c r="HJ46" s="46"/>
      <c r="HK46" s="46"/>
      <c r="HL46" s="46"/>
      <c r="HM46" s="46"/>
      <c r="HN46" s="46"/>
      <c r="HO46" s="46"/>
      <c r="HP46" s="46"/>
      <c r="HQ46" s="46"/>
      <c r="HR46" s="46"/>
      <c r="HS46" s="46"/>
      <c r="HT46" s="46"/>
      <c r="HU46" s="46"/>
      <c r="HV46" s="46"/>
      <c r="HW46" s="46"/>
      <c r="HX46" s="46"/>
      <c r="HY46" s="46"/>
      <c r="HZ46" s="46"/>
      <c r="IA46" s="46"/>
      <c r="IB46" s="46"/>
      <c r="IC46" s="46"/>
      <c r="ID46" s="46"/>
      <c r="IE46" s="46"/>
      <c r="IF46" s="46"/>
      <c r="IG46" s="46"/>
      <c r="IH46" s="46"/>
      <c r="II46" s="46"/>
      <c r="IJ46" s="46"/>
      <c r="IK46" s="46"/>
      <c r="IL46" s="46"/>
      <c r="IM46" s="46"/>
      <c r="IN46" s="46"/>
      <c r="IO46" s="46"/>
    </row>
    <row r="47" spans="1:249" s="6" customFormat="1" ht="24.75" customHeight="1">
      <c r="A47" s="24" t="s">
        <v>80</v>
      </c>
      <c r="B47" s="25" t="s">
        <v>81</v>
      </c>
      <c r="C47" s="111">
        <v>51600</v>
      </c>
      <c r="D47" s="26">
        <v>6956</v>
      </c>
      <c r="E47" s="26">
        <v>3679</v>
      </c>
      <c r="F47" s="27">
        <f t="shared" si="0"/>
        <v>7.12984496124031</v>
      </c>
      <c r="G47" s="27">
        <f t="shared" si="1"/>
        <v>52.889591719378956</v>
      </c>
      <c r="H47" s="44"/>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c r="IF47" s="46"/>
      <c r="IG47" s="46"/>
      <c r="IH47" s="46"/>
      <c r="II47" s="46"/>
      <c r="IJ47" s="46"/>
      <c r="IK47" s="46"/>
      <c r="IL47" s="46"/>
      <c r="IM47" s="46"/>
      <c r="IN47" s="46"/>
      <c r="IO47" s="46"/>
    </row>
    <row r="48" spans="1:249" s="6" customFormat="1" ht="24.75" customHeight="1">
      <c r="A48" s="24" t="s">
        <v>82</v>
      </c>
      <c r="B48" s="25" t="s">
        <v>83</v>
      </c>
      <c r="C48" s="111">
        <v>27000</v>
      </c>
      <c r="D48" s="26">
        <v>16468.64</v>
      </c>
      <c r="E48" s="26">
        <v>14236.64</v>
      </c>
      <c r="F48" s="27">
        <f t="shared" si="0"/>
        <v>52.72829629629629</v>
      </c>
      <c r="G48" s="27">
        <f t="shared" si="1"/>
        <v>86.4469682985359</v>
      </c>
      <c r="H48" s="44"/>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c r="IF48" s="46"/>
      <c r="IG48" s="46"/>
      <c r="IH48" s="46"/>
      <c r="II48" s="46"/>
      <c r="IJ48" s="46"/>
      <c r="IK48" s="46"/>
      <c r="IL48" s="46"/>
      <c r="IM48" s="46"/>
      <c r="IN48" s="46"/>
      <c r="IO48" s="46"/>
    </row>
    <row r="49" spans="1:249" s="6" customFormat="1" ht="24.75" customHeight="1">
      <c r="A49" s="24" t="s">
        <v>84</v>
      </c>
      <c r="B49" s="25" t="s">
        <v>85</v>
      </c>
      <c r="C49" s="111">
        <v>767300</v>
      </c>
      <c r="D49" s="26">
        <v>472596</v>
      </c>
      <c r="E49" s="26">
        <v>416104.41</v>
      </c>
      <c r="F49" s="27">
        <f t="shared" si="0"/>
        <v>54.22968982145184</v>
      </c>
      <c r="G49" s="27">
        <f t="shared" si="1"/>
        <v>88.04653657669552</v>
      </c>
      <c r="H49" s="44"/>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W49" s="46"/>
      <c r="GX49" s="46"/>
      <c r="GY49" s="46"/>
      <c r="GZ49" s="46"/>
      <c r="HA49" s="46"/>
      <c r="HB49" s="46"/>
      <c r="HC49" s="46"/>
      <c r="HD49" s="46"/>
      <c r="HE49" s="46"/>
      <c r="HF49" s="46"/>
      <c r="HG49" s="46"/>
      <c r="HH49" s="46"/>
      <c r="HI49" s="46"/>
      <c r="HJ49" s="46"/>
      <c r="HK49" s="46"/>
      <c r="HL49" s="46"/>
      <c r="HM49" s="46"/>
      <c r="HN49" s="46"/>
      <c r="HO49" s="46"/>
      <c r="HP49" s="46"/>
      <c r="HQ49" s="46"/>
      <c r="HR49" s="46"/>
      <c r="HS49" s="46"/>
      <c r="HT49" s="46"/>
      <c r="HU49" s="46"/>
      <c r="HV49" s="46"/>
      <c r="HW49" s="46"/>
      <c r="HX49" s="46"/>
      <c r="HY49" s="46"/>
      <c r="HZ49" s="46"/>
      <c r="IA49" s="46"/>
      <c r="IB49" s="46"/>
      <c r="IC49" s="46"/>
      <c r="ID49" s="46"/>
      <c r="IE49" s="46"/>
      <c r="IF49" s="46"/>
      <c r="IG49" s="46"/>
      <c r="IH49" s="46"/>
      <c r="II49" s="46"/>
      <c r="IJ49" s="46"/>
      <c r="IK49" s="46"/>
      <c r="IL49" s="46"/>
      <c r="IM49" s="46"/>
      <c r="IN49" s="46"/>
      <c r="IO49" s="46"/>
    </row>
    <row r="50" spans="1:249" s="6" customFormat="1" ht="24.75" customHeight="1">
      <c r="A50" s="24" t="s">
        <v>86</v>
      </c>
      <c r="B50" s="25" t="s">
        <v>87</v>
      </c>
      <c r="C50" s="111">
        <v>1900</v>
      </c>
      <c r="D50" s="26">
        <v>930</v>
      </c>
      <c r="E50" s="26">
        <v>925</v>
      </c>
      <c r="F50" s="27">
        <f t="shared" si="0"/>
        <v>48.68421052631579</v>
      </c>
      <c r="G50" s="27">
        <f t="shared" si="1"/>
        <v>99.46236559139786</v>
      </c>
      <c r="H50" s="44"/>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c r="GF50" s="46"/>
      <c r="GG50" s="46"/>
      <c r="GH50" s="46"/>
      <c r="GI50" s="46"/>
      <c r="GJ50" s="46"/>
      <c r="GK50" s="46"/>
      <c r="GL50" s="46"/>
      <c r="GM50" s="46"/>
      <c r="GN50" s="46"/>
      <c r="GO50" s="46"/>
      <c r="GP50" s="46"/>
      <c r="GQ50" s="46"/>
      <c r="GR50" s="46"/>
      <c r="GS50" s="46"/>
      <c r="GT50" s="46"/>
      <c r="GU50" s="46"/>
      <c r="GV50" s="46"/>
      <c r="GW50" s="46"/>
      <c r="GX50" s="46"/>
      <c r="GY50" s="46"/>
      <c r="GZ50" s="46"/>
      <c r="HA50" s="46"/>
      <c r="HB50" s="46"/>
      <c r="HC50" s="46"/>
      <c r="HD50" s="46"/>
      <c r="HE50" s="46"/>
      <c r="HF50" s="46"/>
      <c r="HG50" s="46"/>
      <c r="HH50" s="46"/>
      <c r="HI50" s="46"/>
      <c r="HJ50" s="46"/>
      <c r="HK50" s="46"/>
      <c r="HL50" s="46"/>
      <c r="HM50" s="46"/>
      <c r="HN50" s="46"/>
      <c r="HO50" s="46"/>
      <c r="HP50" s="46"/>
      <c r="HQ50" s="46"/>
      <c r="HR50" s="46"/>
      <c r="HS50" s="46"/>
      <c r="HT50" s="46"/>
      <c r="HU50" s="46"/>
      <c r="HV50" s="46"/>
      <c r="HW50" s="46"/>
      <c r="HX50" s="46"/>
      <c r="HY50" s="46"/>
      <c r="HZ50" s="46"/>
      <c r="IA50" s="46"/>
      <c r="IB50" s="46"/>
      <c r="IC50" s="46"/>
      <c r="ID50" s="46"/>
      <c r="IE50" s="46"/>
      <c r="IF50" s="46"/>
      <c r="IG50" s="46"/>
      <c r="IH50" s="46"/>
      <c r="II50" s="46"/>
      <c r="IJ50" s="46"/>
      <c r="IK50" s="46"/>
      <c r="IL50" s="46"/>
      <c r="IM50" s="46"/>
      <c r="IN50" s="46"/>
      <c r="IO50" s="46"/>
    </row>
    <row r="51" spans="1:249" s="6" customFormat="1" ht="26.25" customHeight="1">
      <c r="A51" s="24" t="s">
        <v>88</v>
      </c>
      <c r="B51" s="25" t="s">
        <v>89</v>
      </c>
      <c r="C51" s="111">
        <v>6000</v>
      </c>
      <c r="D51" s="26">
        <v>3200</v>
      </c>
      <c r="E51" s="26"/>
      <c r="F51" s="27">
        <f t="shared" si="0"/>
        <v>0</v>
      </c>
      <c r="G51" s="27">
        <f t="shared" si="1"/>
        <v>0</v>
      </c>
      <c r="H51" s="44"/>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c r="IE51" s="46"/>
      <c r="IF51" s="46"/>
      <c r="IG51" s="46"/>
      <c r="IH51" s="46"/>
      <c r="II51" s="46"/>
      <c r="IJ51" s="46"/>
      <c r="IK51" s="46"/>
      <c r="IL51" s="46"/>
      <c r="IM51" s="46"/>
      <c r="IN51" s="46"/>
      <c r="IO51" s="46"/>
    </row>
    <row r="52" spans="1:249" s="6" customFormat="1" ht="24.75" customHeight="1">
      <c r="A52" s="24" t="s">
        <v>90</v>
      </c>
      <c r="B52" s="25" t="s">
        <v>91</v>
      </c>
      <c r="C52" s="111">
        <v>1900</v>
      </c>
      <c r="D52" s="26">
        <v>140</v>
      </c>
      <c r="E52" s="26">
        <v>140</v>
      </c>
      <c r="F52" s="27">
        <f t="shared" si="0"/>
        <v>7.368421052631578</v>
      </c>
      <c r="G52" s="27">
        <f t="shared" si="1"/>
        <v>100</v>
      </c>
      <c r="H52" s="44"/>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row>
    <row r="53" spans="1:249" s="6" customFormat="1" ht="23.25" customHeight="1">
      <c r="A53" s="24" t="s">
        <v>92</v>
      </c>
      <c r="B53" s="25" t="s">
        <v>93</v>
      </c>
      <c r="C53" s="111">
        <v>5000</v>
      </c>
      <c r="D53" s="26">
        <v>120</v>
      </c>
      <c r="E53" s="26"/>
      <c r="F53" s="27">
        <f t="shared" si="0"/>
        <v>0</v>
      </c>
      <c r="G53" s="27">
        <f t="shared" si="1"/>
        <v>0</v>
      </c>
      <c r="H53" s="44"/>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c r="HX53" s="46"/>
      <c r="HY53" s="46"/>
      <c r="HZ53" s="46"/>
      <c r="IA53" s="46"/>
      <c r="IB53" s="46"/>
      <c r="IC53" s="46"/>
      <c r="ID53" s="46"/>
      <c r="IE53" s="46"/>
      <c r="IF53" s="46"/>
      <c r="IG53" s="46"/>
      <c r="IH53" s="46"/>
      <c r="II53" s="46"/>
      <c r="IJ53" s="46"/>
      <c r="IK53" s="46"/>
      <c r="IL53" s="46"/>
      <c r="IM53" s="46"/>
      <c r="IN53" s="46"/>
      <c r="IO53" s="46"/>
    </row>
    <row r="54" spans="1:249" s="6" customFormat="1" ht="52.5" customHeight="1">
      <c r="A54" s="24" t="s">
        <v>240</v>
      </c>
      <c r="B54" s="25" t="s">
        <v>243</v>
      </c>
      <c r="C54" s="111"/>
      <c r="D54" s="26">
        <v>88000</v>
      </c>
      <c r="E54" s="26">
        <v>0</v>
      </c>
      <c r="F54" s="27">
        <v>0</v>
      </c>
      <c r="G54" s="27">
        <f t="shared" si="1"/>
        <v>0</v>
      </c>
      <c r="H54" s="44"/>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row>
    <row r="55" spans="1:249" s="6" customFormat="1" ht="20.25" customHeight="1">
      <c r="A55" s="24" t="s">
        <v>94</v>
      </c>
      <c r="B55" s="25" t="s">
        <v>95</v>
      </c>
      <c r="C55" s="111">
        <v>3727000</v>
      </c>
      <c r="D55" s="26">
        <v>1847988</v>
      </c>
      <c r="E55" s="26">
        <v>1683546.75</v>
      </c>
      <c r="F55" s="27">
        <f t="shared" si="0"/>
        <v>45.171632680440034</v>
      </c>
      <c r="G55" s="27">
        <f t="shared" si="1"/>
        <v>91.10160617926091</v>
      </c>
      <c r="H55" s="44"/>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c r="GF55" s="46"/>
      <c r="GG55" s="46"/>
      <c r="GH55" s="46"/>
      <c r="GI55" s="46"/>
      <c r="GJ55" s="46"/>
      <c r="GK55" s="46"/>
      <c r="GL55" s="46"/>
      <c r="GM55" s="46"/>
      <c r="GN55" s="46"/>
      <c r="GO55" s="46"/>
      <c r="GP55" s="46"/>
      <c r="GQ55" s="46"/>
      <c r="GR55" s="46"/>
      <c r="GS55" s="46"/>
      <c r="GT55" s="46"/>
      <c r="GU55" s="46"/>
      <c r="GV55" s="46"/>
      <c r="GW55" s="46"/>
      <c r="GX55" s="46"/>
      <c r="GY55" s="46"/>
      <c r="GZ55" s="46"/>
      <c r="HA55" s="46"/>
      <c r="HB55" s="46"/>
      <c r="HC55" s="46"/>
      <c r="HD55" s="46"/>
      <c r="HE55" s="46"/>
      <c r="HF55" s="46"/>
      <c r="HG55" s="46"/>
      <c r="HH55" s="46"/>
      <c r="HI55" s="46"/>
      <c r="HJ55" s="46"/>
      <c r="HK55" s="46"/>
      <c r="HL55" s="46"/>
      <c r="HM55" s="46"/>
      <c r="HN55" s="46"/>
      <c r="HO55" s="46"/>
      <c r="HP55" s="46"/>
      <c r="HQ55" s="46"/>
      <c r="HR55" s="46"/>
      <c r="HS55" s="46"/>
      <c r="HT55" s="46"/>
      <c r="HU55" s="46"/>
      <c r="HV55" s="46"/>
      <c r="HW55" s="46"/>
      <c r="HX55" s="46"/>
      <c r="HY55" s="46"/>
      <c r="HZ55" s="46"/>
      <c r="IA55" s="46"/>
      <c r="IB55" s="46"/>
      <c r="IC55" s="46"/>
      <c r="ID55" s="46"/>
      <c r="IE55" s="46"/>
      <c r="IF55" s="46"/>
      <c r="IG55" s="46"/>
      <c r="IH55" s="46"/>
      <c r="II55" s="46"/>
      <c r="IJ55" s="46"/>
      <c r="IK55" s="46"/>
      <c r="IL55" s="46"/>
      <c r="IM55" s="46"/>
      <c r="IN55" s="46"/>
      <c r="IO55" s="46"/>
    </row>
    <row r="56" spans="1:249" s="6" customFormat="1" ht="52.5" customHeight="1">
      <c r="A56" s="24" t="s">
        <v>178</v>
      </c>
      <c r="B56" s="25" t="s">
        <v>179</v>
      </c>
      <c r="C56" s="111">
        <v>212700</v>
      </c>
      <c r="D56" s="26">
        <v>227700</v>
      </c>
      <c r="E56" s="26">
        <v>203080.28</v>
      </c>
      <c r="F56" s="27">
        <f t="shared" si="0"/>
        <v>95.47732957216736</v>
      </c>
      <c r="G56" s="27">
        <f t="shared" si="1"/>
        <v>89.18765041721564</v>
      </c>
      <c r="H56" s="44"/>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c r="FO56" s="46"/>
      <c r="FP56" s="46"/>
      <c r="FQ56" s="46"/>
      <c r="FR56" s="46"/>
      <c r="FS56" s="46"/>
      <c r="FT56" s="46"/>
      <c r="FU56" s="46"/>
      <c r="FV56" s="46"/>
      <c r="FW56" s="46"/>
      <c r="FX56" s="46"/>
      <c r="FY56" s="46"/>
      <c r="FZ56" s="46"/>
      <c r="GA56" s="46"/>
      <c r="GB56" s="46"/>
      <c r="GC56" s="46"/>
      <c r="GD56" s="46"/>
      <c r="GE56" s="46"/>
      <c r="GF56" s="46"/>
      <c r="GG56" s="46"/>
      <c r="GH56" s="46"/>
      <c r="GI56" s="46"/>
      <c r="GJ56" s="46"/>
      <c r="GK56" s="46"/>
      <c r="GL56" s="46"/>
      <c r="GM56" s="46"/>
      <c r="GN56" s="46"/>
      <c r="GO56" s="46"/>
      <c r="GP56" s="46"/>
      <c r="GQ56" s="46"/>
      <c r="GR56" s="46"/>
      <c r="GS56" s="46"/>
      <c r="GT56" s="46"/>
      <c r="GU56" s="46"/>
      <c r="GV56" s="46"/>
      <c r="GW56" s="46"/>
      <c r="GX56" s="46"/>
      <c r="GY56" s="46"/>
      <c r="GZ56" s="46"/>
      <c r="HA56" s="46"/>
      <c r="HB56" s="46"/>
      <c r="HC56" s="46"/>
      <c r="HD56" s="46"/>
      <c r="HE56" s="46"/>
      <c r="HF56" s="46"/>
      <c r="HG56" s="46"/>
      <c r="HH56" s="46"/>
      <c r="HI56" s="46"/>
      <c r="HJ56" s="46"/>
      <c r="HK56" s="46"/>
      <c r="HL56" s="46"/>
      <c r="HM56" s="46"/>
      <c r="HN56" s="46"/>
      <c r="HO56" s="46"/>
      <c r="HP56" s="46"/>
      <c r="HQ56" s="46"/>
      <c r="HR56" s="46"/>
      <c r="HS56" s="46"/>
      <c r="HT56" s="46"/>
      <c r="HU56" s="46"/>
      <c r="HV56" s="46"/>
      <c r="HW56" s="46"/>
      <c r="HX56" s="46"/>
      <c r="HY56" s="46"/>
      <c r="HZ56" s="46"/>
      <c r="IA56" s="46"/>
      <c r="IB56" s="46"/>
      <c r="IC56" s="46"/>
      <c r="ID56" s="46"/>
      <c r="IE56" s="46"/>
      <c r="IF56" s="46"/>
      <c r="IG56" s="46"/>
      <c r="IH56" s="46"/>
      <c r="II56" s="46"/>
      <c r="IJ56" s="46"/>
      <c r="IK56" s="46"/>
      <c r="IL56" s="46"/>
      <c r="IM56" s="46"/>
      <c r="IN56" s="46"/>
      <c r="IO56" s="46"/>
    </row>
    <row r="57" spans="1:249" s="6" customFormat="1" ht="21" customHeight="1">
      <c r="A57" s="24" t="s">
        <v>96</v>
      </c>
      <c r="B57" s="25" t="s">
        <v>97</v>
      </c>
      <c r="C57" s="111">
        <v>60000</v>
      </c>
      <c r="D57" s="26">
        <v>33735</v>
      </c>
      <c r="E57" s="26">
        <v>28768.52</v>
      </c>
      <c r="F57" s="27">
        <f t="shared" si="0"/>
        <v>47.94753333333334</v>
      </c>
      <c r="G57" s="27">
        <f t="shared" si="1"/>
        <v>85.2779605750704</v>
      </c>
      <c r="H57" s="44"/>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c r="HG57" s="46"/>
      <c r="HH57" s="46"/>
      <c r="HI57" s="46"/>
      <c r="HJ57" s="46"/>
      <c r="HK57" s="46"/>
      <c r="HL57" s="46"/>
      <c r="HM57" s="46"/>
      <c r="HN57" s="46"/>
      <c r="HO57" s="46"/>
      <c r="HP57" s="46"/>
      <c r="HQ57" s="46"/>
      <c r="HR57" s="46"/>
      <c r="HS57" s="46"/>
      <c r="HT57" s="46"/>
      <c r="HU57" s="46"/>
      <c r="HV57" s="46"/>
      <c r="HW57" s="46"/>
      <c r="HX57" s="46"/>
      <c r="HY57" s="46"/>
      <c r="HZ57" s="46"/>
      <c r="IA57" s="46"/>
      <c r="IB57" s="46"/>
      <c r="IC57" s="46"/>
      <c r="ID57" s="46"/>
      <c r="IE57" s="46"/>
      <c r="IF57" s="46"/>
      <c r="IG57" s="46"/>
      <c r="IH57" s="46"/>
      <c r="II57" s="46"/>
      <c r="IJ57" s="46"/>
      <c r="IK57" s="46"/>
      <c r="IL57" s="46"/>
      <c r="IM57" s="46"/>
      <c r="IN57" s="46"/>
      <c r="IO57" s="46"/>
    </row>
    <row r="58" spans="1:249" s="6" customFormat="1" ht="26.25" customHeight="1">
      <c r="A58" s="14" t="s">
        <v>98</v>
      </c>
      <c r="B58" s="21" t="s">
        <v>99</v>
      </c>
      <c r="C58" s="111">
        <v>6896000</v>
      </c>
      <c r="D58" s="16">
        <v>3447600</v>
      </c>
      <c r="E58" s="16">
        <v>3318735.56</v>
      </c>
      <c r="F58" s="27">
        <f t="shared" si="0"/>
        <v>48.1255156612529</v>
      </c>
      <c r="G58" s="27">
        <f t="shared" si="1"/>
        <v>96.26219863093166</v>
      </c>
      <c r="H58" s="44"/>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46"/>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46"/>
      <c r="GZ58" s="46"/>
      <c r="HA58" s="46"/>
      <c r="HB58" s="46"/>
      <c r="HC58" s="46"/>
      <c r="HD58" s="46"/>
      <c r="HE58" s="46"/>
      <c r="HF58" s="46"/>
      <c r="HG58" s="46"/>
      <c r="HH58" s="46"/>
      <c r="HI58" s="46"/>
      <c r="HJ58" s="46"/>
      <c r="HK58" s="46"/>
      <c r="HL58" s="46"/>
      <c r="HM58" s="46"/>
      <c r="HN58" s="46"/>
      <c r="HO58" s="46"/>
      <c r="HP58" s="46"/>
      <c r="HQ58" s="46"/>
      <c r="HR58" s="46"/>
      <c r="HS58" s="46"/>
      <c r="HT58" s="46"/>
      <c r="HU58" s="46"/>
      <c r="HV58" s="46"/>
      <c r="HW58" s="46"/>
      <c r="HX58" s="46"/>
      <c r="HY58" s="46"/>
      <c r="HZ58" s="46"/>
      <c r="IA58" s="46"/>
      <c r="IB58" s="46"/>
      <c r="IC58" s="46"/>
      <c r="ID58" s="46"/>
      <c r="IE58" s="46"/>
      <c r="IF58" s="46"/>
      <c r="IG58" s="46"/>
      <c r="IH58" s="46"/>
      <c r="II58" s="46"/>
      <c r="IJ58" s="46"/>
      <c r="IK58" s="46"/>
      <c r="IL58" s="46"/>
      <c r="IM58" s="46"/>
      <c r="IN58" s="46"/>
      <c r="IO58" s="46"/>
    </row>
    <row r="59" spans="1:7" ht="21" customHeight="1">
      <c r="A59" s="11" t="s">
        <v>100</v>
      </c>
      <c r="B59" s="29" t="s">
        <v>101</v>
      </c>
      <c r="C59" s="13">
        <f>C60</f>
        <v>10000</v>
      </c>
      <c r="D59" s="13">
        <f>D60</f>
        <v>22500</v>
      </c>
      <c r="E59" s="13">
        <f>E60</f>
        <v>10000</v>
      </c>
      <c r="F59" s="10">
        <f>SUM(E59/C58*100)</f>
        <v>0.14501160092807425</v>
      </c>
      <c r="G59" s="10">
        <f t="shared" si="1"/>
        <v>44.44444444444444</v>
      </c>
    </row>
    <row r="60" spans="1:7" ht="16.5" customHeight="1">
      <c r="A60" s="14" t="s">
        <v>102</v>
      </c>
      <c r="B60" s="17" t="s">
        <v>103</v>
      </c>
      <c r="C60" s="111">
        <v>10000</v>
      </c>
      <c r="D60" s="16">
        <v>22500</v>
      </c>
      <c r="E60" s="16">
        <v>10000</v>
      </c>
      <c r="F60" s="27">
        <f>SUM(E60/C60*100)</f>
        <v>100</v>
      </c>
      <c r="G60" s="27">
        <f>SUM(E60/D60*100)</f>
        <v>44.44444444444444</v>
      </c>
    </row>
    <row r="61" spans="1:249" s="6" customFormat="1" ht="18.75" customHeight="1">
      <c r="A61" s="30">
        <v>110000</v>
      </c>
      <c r="B61" s="12" t="s">
        <v>104</v>
      </c>
      <c r="C61" s="13">
        <f>SUM(C62:C67)</f>
        <v>5235510</v>
      </c>
      <c r="D61" s="13">
        <f>SUM(D62:D67)</f>
        <v>3100682</v>
      </c>
      <c r="E61" s="13">
        <f>SUM(E62:E67)</f>
        <v>2780471.9</v>
      </c>
      <c r="F61" s="10">
        <f aca="true" t="shared" si="4" ref="F61:F93">SUM(E61/C61*100)</f>
        <v>53.1079474587958</v>
      </c>
      <c r="G61" s="10">
        <f t="shared" si="1"/>
        <v>89.6729138944271</v>
      </c>
      <c r="H61" s="44"/>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c r="IO61" s="46"/>
    </row>
    <row r="62" spans="1:249" s="6" customFormat="1" ht="19.5" customHeight="1">
      <c r="A62" s="31">
        <v>110103</v>
      </c>
      <c r="B62" s="15" t="s">
        <v>105</v>
      </c>
      <c r="C62" s="111">
        <v>65000</v>
      </c>
      <c r="D62" s="16">
        <v>42270</v>
      </c>
      <c r="E62" s="16">
        <v>34802.25</v>
      </c>
      <c r="F62" s="27">
        <f t="shared" si="4"/>
        <v>53.541923076923084</v>
      </c>
      <c r="G62" s="27">
        <f t="shared" si="1"/>
        <v>82.33321504613201</v>
      </c>
      <c r="H62" s="44"/>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c r="FK62" s="46"/>
      <c r="FL62" s="46"/>
      <c r="FM62" s="46"/>
      <c r="FN62" s="46"/>
      <c r="FO62" s="46"/>
      <c r="FP62" s="46"/>
      <c r="FQ62" s="46"/>
      <c r="FR62" s="46"/>
      <c r="FS62" s="46"/>
      <c r="FT62" s="46"/>
      <c r="FU62" s="46"/>
      <c r="FV62" s="46"/>
      <c r="FW62" s="46"/>
      <c r="FX62" s="46"/>
      <c r="FY62" s="46"/>
      <c r="FZ62" s="46"/>
      <c r="GA62" s="46"/>
      <c r="GB62" s="46"/>
      <c r="GC62" s="46"/>
      <c r="GD62" s="46"/>
      <c r="GE62" s="46"/>
      <c r="GF62" s="46"/>
      <c r="GG62" s="46"/>
      <c r="GH62" s="46"/>
      <c r="GI62" s="46"/>
      <c r="GJ62" s="46"/>
      <c r="GK62" s="46"/>
      <c r="GL62" s="46"/>
      <c r="GM62" s="46"/>
      <c r="GN62" s="46"/>
      <c r="GO62" s="46"/>
      <c r="GP62" s="46"/>
      <c r="GQ62" s="46"/>
      <c r="GR62" s="46"/>
      <c r="GS62" s="46"/>
      <c r="GT62" s="46"/>
      <c r="GU62" s="46"/>
      <c r="GV62" s="46"/>
      <c r="GW62" s="46"/>
      <c r="GX62" s="46"/>
      <c r="GY62" s="46"/>
      <c r="GZ62" s="46"/>
      <c r="HA62" s="46"/>
      <c r="HB62" s="46"/>
      <c r="HC62" s="46"/>
      <c r="HD62" s="46"/>
      <c r="HE62" s="46"/>
      <c r="HF62" s="46"/>
      <c r="HG62" s="46"/>
      <c r="HH62" s="46"/>
      <c r="HI62" s="46"/>
      <c r="HJ62" s="46"/>
      <c r="HK62" s="46"/>
      <c r="HL62" s="46"/>
      <c r="HM62" s="46"/>
      <c r="HN62" s="46"/>
      <c r="HO62" s="46"/>
      <c r="HP62" s="46"/>
      <c r="HQ62" s="46"/>
      <c r="HR62" s="46"/>
      <c r="HS62" s="46"/>
      <c r="HT62" s="46"/>
      <c r="HU62" s="46"/>
      <c r="HV62" s="46"/>
      <c r="HW62" s="46"/>
      <c r="HX62" s="46"/>
      <c r="HY62" s="46"/>
      <c r="HZ62" s="46"/>
      <c r="IA62" s="46"/>
      <c r="IB62" s="46"/>
      <c r="IC62" s="46"/>
      <c r="ID62" s="46"/>
      <c r="IE62" s="46"/>
      <c r="IF62" s="46"/>
      <c r="IG62" s="46"/>
      <c r="IH62" s="46"/>
      <c r="II62" s="46"/>
      <c r="IJ62" s="46"/>
      <c r="IK62" s="46"/>
      <c r="IL62" s="46"/>
      <c r="IM62" s="46"/>
      <c r="IN62" s="46"/>
      <c r="IO62" s="46"/>
    </row>
    <row r="63" spans="1:249" s="6" customFormat="1" ht="21.75" customHeight="1">
      <c r="A63" s="31">
        <v>110201</v>
      </c>
      <c r="B63" s="15" t="s">
        <v>106</v>
      </c>
      <c r="C63" s="111">
        <v>2911480</v>
      </c>
      <c r="D63" s="16">
        <v>1604801</v>
      </c>
      <c r="E63" s="16">
        <v>1397260.66</v>
      </c>
      <c r="F63" s="27">
        <f t="shared" si="4"/>
        <v>47.991422231991976</v>
      </c>
      <c r="G63" s="27">
        <f t="shared" si="1"/>
        <v>87.06753423010079</v>
      </c>
      <c r="H63" s="44"/>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c r="IJ63" s="46"/>
      <c r="IK63" s="46"/>
      <c r="IL63" s="46"/>
      <c r="IM63" s="46"/>
      <c r="IN63" s="46"/>
      <c r="IO63" s="46"/>
    </row>
    <row r="64" spans="1:249" s="6" customFormat="1" ht="16.5" customHeight="1">
      <c r="A64" s="31">
        <v>110202</v>
      </c>
      <c r="B64" s="15" t="s">
        <v>107</v>
      </c>
      <c r="C64" s="111">
        <v>9410</v>
      </c>
      <c r="D64" s="16">
        <v>6020</v>
      </c>
      <c r="E64" s="16">
        <v>5312.72</v>
      </c>
      <c r="F64" s="27">
        <f t="shared" si="4"/>
        <v>56.45823591923486</v>
      </c>
      <c r="G64" s="27">
        <f t="shared" si="1"/>
        <v>88.25116279069768</v>
      </c>
      <c r="H64" s="44"/>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c r="HZ64" s="46"/>
      <c r="IA64" s="46"/>
      <c r="IB64" s="46"/>
      <c r="IC64" s="46"/>
      <c r="ID64" s="46"/>
      <c r="IE64" s="46"/>
      <c r="IF64" s="46"/>
      <c r="IG64" s="46"/>
      <c r="IH64" s="46"/>
      <c r="II64" s="46"/>
      <c r="IJ64" s="46"/>
      <c r="IK64" s="46"/>
      <c r="IL64" s="46"/>
      <c r="IM64" s="46"/>
      <c r="IN64" s="46"/>
      <c r="IO64" s="46"/>
    </row>
    <row r="65" spans="1:249" s="6" customFormat="1" ht="21.75" customHeight="1">
      <c r="A65" s="31">
        <v>110204</v>
      </c>
      <c r="B65" s="15" t="s">
        <v>108</v>
      </c>
      <c r="C65" s="111">
        <v>735370</v>
      </c>
      <c r="D65" s="16">
        <v>426177</v>
      </c>
      <c r="E65" s="16">
        <v>376121.27</v>
      </c>
      <c r="F65" s="27">
        <f t="shared" si="4"/>
        <v>51.14721432748141</v>
      </c>
      <c r="G65" s="27">
        <f t="shared" si="1"/>
        <v>88.25470872430938</v>
      </c>
      <c r="H65" s="44"/>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c r="HZ65" s="46"/>
      <c r="IA65" s="46"/>
      <c r="IB65" s="46"/>
      <c r="IC65" s="46"/>
      <c r="ID65" s="46"/>
      <c r="IE65" s="46"/>
      <c r="IF65" s="46"/>
      <c r="IG65" s="46"/>
      <c r="IH65" s="46"/>
      <c r="II65" s="46"/>
      <c r="IJ65" s="46"/>
      <c r="IK65" s="46"/>
      <c r="IL65" s="46"/>
      <c r="IM65" s="46"/>
      <c r="IN65" s="46"/>
      <c r="IO65" s="46"/>
    </row>
    <row r="66" spans="1:249" s="6" customFormat="1" ht="21.75" customHeight="1">
      <c r="A66" s="31">
        <v>110205</v>
      </c>
      <c r="B66" s="15" t="s">
        <v>109</v>
      </c>
      <c r="C66" s="111">
        <v>1317590</v>
      </c>
      <c r="D66" s="16">
        <v>891652</v>
      </c>
      <c r="E66" s="16">
        <v>853108.25</v>
      </c>
      <c r="F66" s="27">
        <f t="shared" si="4"/>
        <v>64.74762634810526</v>
      </c>
      <c r="G66" s="27">
        <f t="shared" si="1"/>
        <v>95.67726534567298</v>
      </c>
      <c r="H66" s="44"/>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c r="HQ66" s="46"/>
      <c r="HR66" s="46"/>
      <c r="HS66" s="46"/>
      <c r="HT66" s="46"/>
      <c r="HU66" s="46"/>
      <c r="HV66" s="46"/>
      <c r="HW66" s="46"/>
      <c r="HX66" s="46"/>
      <c r="HY66" s="46"/>
      <c r="HZ66" s="46"/>
      <c r="IA66" s="46"/>
      <c r="IB66" s="46"/>
      <c r="IC66" s="46"/>
      <c r="ID66" s="46"/>
      <c r="IE66" s="46"/>
      <c r="IF66" s="46"/>
      <c r="IG66" s="46"/>
      <c r="IH66" s="46"/>
      <c r="II66" s="46"/>
      <c r="IJ66" s="46"/>
      <c r="IK66" s="46"/>
      <c r="IL66" s="46"/>
      <c r="IM66" s="46"/>
      <c r="IN66" s="46"/>
      <c r="IO66" s="46"/>
    </row>
    <row r="67" spans="1:249" s="6" customFormat="1" ht="21.75" customHeight="1">
      <c r="A67" s="31">
        <v>110502</v>
      </c>
      <c r="B67" s="15" t="s">
        <v>110</v>
      </c>
      <c r="C67" s="111">
        <v>196660</v>
      </c>
      <c r="D67" s="16">
        <v>129762</v>
      </c>
      <c r="E67" s="16">
        <v>113866.75</v>
      </c>
      <c r="F67" s="27">
        <f t="shared" si="4"/>
        <v>57.9003101800061</v>
      </c>
      <c r="G67" s="27">
        <f t="shared" si="1"/>
        <v>87.75045853177356</v>
      </c>
      <c r="H67" s="44"/>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c r="FQ67" s="46"/>
      <c r="FR67" s="46"/>
      <c r="FS67" s="46"/>
      <c r="FT67" s="46"/>
      <c r="FU67" s="46"/>
      <c r="FV67" s="46"/>
      <c r="FW67" s="46"/>
      <c r="FX67" s="46"/>
      <c r="FY67" s="46"/>
      <c r="FZ67" s="46"/>
      <c r="GA67" s="46"/>
      <c r="GB67" s="46"/>
      <c r="GC67" s="46"/>
      <c r="GD67" s="46"/>
      <c r="GE67" s="46"/>
      <c r="GF67" s="46"/>
      <c r="GG67" s="46"/>
      <c r="GH67" s="46"/>
      <c r="GI67" s="46"/>
      <c r="GJ67" s="46"/>
      <c r="GK67" s="46"/>
      <c r="GL67" s="46"/>
      <c r="GM67" s="46"/>
      <c r="GN67" s="46"/>
      <c r="GO67" s="46"/>
      <c r="GP67" s="46"/>
      <c r="GQ67" s="46"/>
      <c r="GR67" s="46"/>
      <c r="GS67" s="46"/>
      <c r="GT67" s="46"/>
      <c r="GU67" s="46"/>
      <c r="GV67" s="46"/>
      <c r="GW67" s="46"/>
      <c r="GX67" s="46"/>
      <c r="GY67" s="46"/>
      <c r="GZ67" s="46"/>
      <c r="HA67" s="46"/>
      <c r="HB67" s="46"/>
      <c r="HC67" s="46"/>
      <c r="HD67" s="46"/>
      <c r="HE67" s="46"/>
      <c r="HF67" s="46"/>
      <c r="HG67" s="46"/>
      <c r="HH67" s="46"/>
      <c r="HI67" s="46"/>
      <c r="HJ67" s="46"/>
      <c r="HK67" s="46"/>
      <c r="HL67" s="46"/>
      <c r="HM67" s="46"/>
      <c r="HN67" s="46"/>
      <c r="HO67" s="46"/>
      <c r="HP67" s="46"/>
      <c r="HQ67" s="46"/>
      <c r="HR67" s="46"/>
      <c r="HS67" s="46"/>
      <c r="HT67" s="46"/>
      <c r="HU67" s="46"/>
      <c r="HV67" s="46"/>
      <c r="HW67" s="46"/>
      <c r="HX67" s="46"/>
      <c r="HY67" s="46"/>
      <c r="HZ67" s="46"/>
      <c r="IA67" s="46"/>
      <c r="IB67" s="46"/>
      <c r="IC67" s="46"/>
      <c r="ID67" s="46"/>
      <c r="IE67" s="46"/>
      <c r="IF67" s="46"/>
      <c r="IG67" s="46"/>
      <c r="IH67" s="46"/>
      <c r="II67" s="46"/>
      <c r="IJ67" s="46"/>
      <c r="IK67" s="46"/>
      <c r="IL67" s="46"/>
      <c r="IM67" s="46"/>
      <c r="IN67" s="46"/>
      <c r="IO67" s="46"/>
    </row>
    <row r="68" spans="1:249" s="6" customFormat="1" ht="18.75" customHeight="1">
      <c r="A68" s="30">
        <v>120000</v>
      </c>
      <c r="B68" s="12" t="s">
        <v>111</v>
      </c>
      <c r="C68" s="13">
        <f>SUM(C69:C70)</f>
        <v>120000</v>
      </c>
      <c r="D68" s="13">
        <f>SUM(D69:D70)</f>
        <v>120000</v>
      </c>
      <c r="E68" s="13">
        <f>SUM(E69:E70)</f>
        <v>110000</v>
      </c>
      <c r="F68" s="10">
        <f t="shared" si="4"/>
        <v>91.66666666666666</v>
      </c>
      <c r="G68" s="10">
        <f t="shared" si="1"/>
        <v>91.66666666666666</v>
      </c>
      <c r="H68" s="44"/>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c r="FG68" s="46"/>
      <c r="FH68" s="46"/>
      <c r="FI68" s="46"/>
      <c r="FJ68" s="46"/>
      <c r="FK68" s="46"/>
      <c r="FL68" s="46"/>
      <c r="FM68" s="46"/>
      <c r="FN68" s="46"/>
      <c r="FO68" s="46"/>
      <c r="FP68" s="46"/>
      <c r="FQ68" s="46"/>
      <c r="FR68" s="46"/>
      <c r="FS68" s="46"/>
      <c r="FT68" s="46"/>
      <c r="FU68" s="46"/>
      <c r="FV68" s="46"/>
      <c r="FW68" s="46"/>
      <c r="FX68" s="46"/>
      <c r="FY68" s="46"/>
      <c r="FZ68" s="46"/>
      <c r="GA68" s="46"/>
      <c r="GB68" s="46"/>
      <c r="GC68" s="46"/>
      <c r="GD68" s="46"/>
      <c r="GE68" s="46"/>
      <c r="GF68" s="46"/>
      <c r="GG68" s="46"/>
      <c r="GH68" s="46"/>
      <c r="GI68" s="46"/>
      <c r="GJ68" s="46"/>
      <c r="GK68" s="46"/>
      <c r="GL68" s="46"/>
      <c r="GM68" s="46"/>
      <c r="GN68" s="46"/>
      <c r="GO68" s="46"/>
      <c r="GP68" s="46"/>
      <c r="GQ68" s="46"/>
      <c r="GR68" s="46"/>
      <c r="GS68" s="46"/>
      <c r="GT68" s="46"/>
      <c r="GU68" s="46"/>
      <c r="GV68" s="46"/>
      <c r="GW68" s="46"/>
      <c r="GX68" s="46"/>
      <c r="GY68" s="46"/>
      <c r="GZ68" s="46"/>
      <c r="HA68" s="46"/>
      <c r="HB68" s="46"/>
      <c r="HC68" s="46"/>
      <c r="HD68" s="46"/>
      <c r="HE68" s="46"/>
      <c r="HF68" s="46"/>
      <c r="HG68" s="46"/>
      <c r="HH68" s="46"/>
      <c r="HI68" s="46"/>
      <c r="HJ68" s="46"/>
      <c r="HK68" s="46"/>
      <c r="HL68" s="46"/>
      <c r="HM68" s="46"/>
      <c r="HN68" s="46"/>
      <c r="HO68" s="46"/>
      <c r="HP68" s="46"/>
      <c r="HQ68" s="46"/>
      <c r="HR68" s="46"/>
      <c r="HS68" s="46"/>
      <c r="HT68" s="46"/>
      <c r="HU68" s="46"/>
      <c r="HV68" s="46"/>
      <c r="HW68" s="46"/>
      <c r="HX68" s="46"/>
      <c r="HY68" s="46"/>
      <c r="HZ68" s="46"/>
      <c r="IA68" s="46"/>
      <c r="IB68" s="46"/>
      <c r="IC68" s="46"/>
      <c r="ID68" s="46"/>
      <c r="IE68" s="46"/>
      <c r="IF68" s="46"/>
      <c r="IG68" s="46"/>
      <c r="IH68" s="46"/>
      <c r="II68" s="46"/>
      <c r="IJ68" s="46"/>
      <c r="IK68" s="46"/>
      <c r="IL68" s="46"/>
      <c r="IM68" s="46"/>
      <c r="IN68" s="46"/>
      <c r="IO68" s="46"/>
    </row>
    <row r="69" spans="1:249" s="6" customFormat="1" ht="20.25" customHeight="1">
      <c r="A69" s="31">
        <v>120201</v>
      </c>
      <c r="B69" s="15" t="s">
        <v>112</v>
      </c>
      <c r="C69" s="16">
        <v>110000</v>
      </c>
      <c r="D69" s="16">
        <v>110000</v>
      </c>
      <c r="E69" s="16">
        <v>110000</v>
      </c>
      <c r="F69" s="27">
        <f t="shared" si="4"/>
        <v>100</v>
      </c>
      <c r="G69" s="27">
        <f>SUM(E69/D69*100)</f>
        <v>100</v>
      </c>
      <c r="H69" s="44"/>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c r="HZ69" s="46"/>
      <c r="IA69" s="46"/>
      <c r="IB69" s="46"/>
      <c r="IC69" s="46"/>
      <c r="ID69" s="46"/>
      <c r="IE69" s="46"/>
      <c r="IF69" s="46"/>
      <c r="IG69" s="46"/>
      <c r="IH69" s="46"/>
      <c r="II69" s="46"/>
      <c r="IJ69" s="46"/>
      <c r="IK69" s="46"/>
      <c r="IL69" s="46"/>
      <c r="IM69" s="46"/>
      <c r="IN69" s="46"/>
      <c r="IO69" s="46"/>
    </row>
    <row r="70" spans="1:249" s="6" customFormat="1" ht="18.75" customHeight="1">
      <c r="A70" s="31">
        <v>120300</v>
      </c>
      <c r="B70" s="15" t="s">
        <v>113</v>
      </c>
      <c r="C70" s="16">
        <v>10000</v>
      </c>
      <c r="D70" s="16">
        <v>10000</v>
      </c>
      <c r="E70" s="16">
        <v>0</v>
      </c>
      <c r="F70" s="27">
        <f t="shared" si="4"/>
        <v>0</v>
      </c>
      <c r="G70" s="27">
        <v>0</v>
      </c>
      <c r="H70" s="44"/>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c r="FG70" s="46"/>
      <c r="FH70" s="46"/>
      <c r="FI70" s="46"/>
      <c r="FJ70" s="46"/>
      <c r="FK70" s="46"/>
      <c r="FL70" s="46"/>
      <c r="FM70" s="46"/>
      <c r="FN70" s="46"/>
      <c r="FO70" s="46"/>
      <c r="FP70" s="46"/>
      <c r="FQ70" s="46"/>
      <c r="FR70" s="46"/>
      <c r="FS70" s="46"/>
      <c r="FT70" s="46"/>
      <c r="FU70" s="46"/>
      <c r="FV70" s="46"/>
      <c r="FW70" s="46"/>
      <c r="FX70" s="46"/>
      <c r="FY70" s="46"/>
      <c r="FZ70" s="46"/>
      <c r="GA70" s="46"/>
      <c r="GB70" s="46"/>
      <c r="GC70" s="46"/>
      <c r="GD70" s="46"/>
      <c r="GE70" s="46"/>
      <c r="GF70" s="46"/>
      <c r="GG70" s="46"/>
      <c r="GH70" s="46"/>
      <c r="GI70" s="46"/>
      <c r="GJ70" s="46"/>
      <c r="GK70" s="46"/>
      <c r="GL70" s="46"/>
      <c r="GM70" s="46"/>
      <c r="GN70" s="46"/>
      <c r="GO70" s="46"/>
      <c r="GP70" s="46"/>
      <c r="GQ70" s="46"/>
      <c r="GR70" s="46"/>
      <c r="GS70" s="46"/>
      <c r="GT70" s="46"/>
      <c r="GU70" s="46"/>
      <c r="GV70" s="46"/>
      <c r="GW70" s="46"/>
      <c r="GX70" s="46"/>
      <c r="GY70" s="46"/>
      <c r="GZ70" s="46"/>
      <c r="HA70" s="46"/>
      <c r="HB70" s="46"/>
      <c r="HC70" s="46"/>
      <c r="HD70" s="46"/>
      <c r="HE70" s="46"/>
      <c r="HF70" s="46"/>
      <c r="HG70" s="46"/>
      <c r="HH70" s="46"/>
      <c r="HI70" s="46"/>
      <c r="HJ70" s="46"/>
      <c r="HK70" s="46"/>
      <c r="HL70" s="46"/>
      <c r="HM70" s="46"/>
      <c r="HN70" s="46"/>
      <c r="HO70" s="46"/>
      <c r="HP70" s="46"/>
      <c r="HQ70" s="46"/>
      <c r="HR70" s="46"/>
      <c r="HS70" s="46"/>
      <c r="HT70" s="46"/>
      <c r="HU70" s="46"/>
      <c r="HV70" s="46"/>
      <c r="HW70" s="46"/>
      <c r="HX70" s="46"/>
      <c r="HY70" s="46"/>
      <c r="HZ70" s="46"/>
      <c r="IA70" s="46"/>
      <c r="IB70" s="46"/>
      <c r="IC70" s="46"/>
      <c r="ID70" s="46"/>
      <c r="IE70" s="46"/>
      <c r="IF70" s="46"/>
      <c r="IG70" s="46"/>
      <c r="IH70" s="46"/>
      <c r="II70" s="46"/>
      <c r="IJ70" s="46"/>
      <c r="IK70" s="46"/>
      <c r="IL70" s="46"/>
      <c r="IM70" s="46"/>
      <c r="IN70" s="46"/>
      <c r="IO70" s="46"/>
    </row>
    <row r="71" spans="1:249" s="6" customFormat="1" ht="21" customHeight="1">
      <c r="A71" s="30">
        <v>130000</v>
      </c>
      <c r="B71" s="12" t="s">
        <v>114</v>
      </c>
      <c r="C71" s="13">
        <f>SUM(C72:C74)</f>
        <v>625500</v>
      </c>
      <c r="D71" s="13">
        <f>SUM(D72:D74)</f>
        <v>369569</v>
      </c>
      <c r="E71" s="13">
        <f>SUM(E72:E74)</f>
        <v>277783.91000000003</v>
      </c>
      <c r="F71" s="10">
        <f t="shared" si="4"/>
        <v>44.409897681854524</v>
      </c>
      <c r="G71" s="10">
        <f aca="true" t="shared" si="5" ref="G71:G78">SUM(E71/D71*100)</f>
        <v>75.16428867139831</v>
      </c>
      <c r="H71" s="44"/>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c r="FK71" s="46"/>
      <c r="FL71" s="46"/>
      <c r="FM71" s="46"/>
      <c r="FN71" s="46"/>
      <c r="FO71" s="46"/>
      <c r="FP71" s="46"/>
      <c r="FQ71" s="46"/>
      <c r="FR71" s="46"/>
      <c r="FS71" s="46"/>
      <c r="FT71" s="46"/>
      <c r="FU71" s="46"/>
      <c r="FV71" s="46"/>
      <c r="FW71" s="46"/>
      <c r="FX71" s="46"/>
      <c r="FY71" s="46"/>
      <c r="FZ71" s="46"/>
      <c r="GA71" s="46"/>
      <c r="GB71" s="46"/>
      <c r="GC71" s="46"/>
      <c r="GD71" s="46"/>
      <c r="GE71" s="46"/>
      <c r="GF71" s="46"/>
      <c r="GG71" s="46"/>
      <c r="GH71" s="46"/>
      <c r="GI71" s="46"/>
      <c r="GJ71" s="46"/>
      <c r="GK71" s="46"/>
      <c r="GL71" s="46"/>
      <c r="GM71" s="46"/>
      <c r="GN71" s="46"/>
      <c r="GO71" s="46"/>
      <c r="GP71" s="46"/>
      <c r="GQ71" s="46"/>
      <c r="GR71" s="46"/>
      <c r="GS71" s="46"/>
      <c r="GT71" s="46"/>
      <c r="GU71" s="46"/>
      <c r="GV71" s="46"/>
      <c r="GW71" s="46"/>
      <c r="GX71" s="46"/>
      <c r="GY71" s="46"/>
      <c r="GZ71" s="46"/>
      <c r="HA71" s="46"/>
      <c r="HB71" s="46"/>
      <c r="HC71" s="46"/>
      <c r="HD71" s="46"/>
      <c r="HE71" s="46"/>
      <c r="HF71" s="46"/>
      <c r="HG71" s="46"/>
      <c r="HH71" s="46"/>
      <c r="HI71" s="46"/>
      <c r="HJ71" s="46"/>
      <c r="HK71" s="46"/>
      <c r="HL71" s="46"/>
      <c r="HM71" s="46"/>
      <c r="HN71" s="46"/>
      <c r="HO71" s="46"/>
      <c r="HP71" s="46"/>
      <c r="HQ71" s="46"/>
      <c r="HR71" s="46"/>
      <c r="HS71" s="46"/>
      <c r="HT71" s="46"/>
      <c r="HU71" s="46"/>
      <c r="HV71" s="46"/>
      <c r="HW71" s="46"/>
      <c r="HX71" s="46"/>
      <c r="HY71" s="46"/>
      <c r="HZ71" s="46"/>
      <c r="IA71" s="46"/>
      <c r="IB71" s="46"/>
      <c r="IC71" s="46"/>
      <c r="ID71" s="46"/>
      <c r="IE71" s="46"/>
      <c r="IF71" s="46"/>
      <c r="IG71" s="46"/>
      <c r="IH71" s="46"/>
      <c r="II71" s="46"/>
      <c r="IJ71" s="46"/>
      <c r="IK71" s="46"/>
      <c r="IL71" s="46"/>
      <c r="IM71" s="46"/>
      <c r="IN71" s="46"/>
      <c r="IO71" s="46"/>
    </row>
    <row r="72" spans="1:7" ht="20.25" customHeight="1">
      <c r="A72" s="31">
        <v>130102</v>
      </c>
      <c r="B72" s="15" t="s">
        <v>115</v>
      </c>
      <c r="C72" s="16">
        <v>25000</v>
      </c>
      <c r="D72" s="16">
        <v>20008</v>
      </c>
      <c r="E72" s="16">
        <v>18392.77</v>
      </c>
      <c r="F72" s="27">
        <f t="shared" si="4"/>
        <v>73.57108</v>
      </c>
      <c r="G72" s="27">
        <f t="shared" si="5"/>
        <v>91.92707916833267</v>
      </c>
    </row>
    <row r="73" spans="1:7" ht="20.25" customHeight="1">
      <c r="A73" s="31">
        <v>130203</v>
      </c>
      <c r="B73" s="15" t="s">
        <v>116</v>
      </c>
      <c r="C73" s="16">
        <v>507450</v>
      </c>
      <c r="D73" s="16">
        <v>301161</v>
      </c>
      <c r="E73" s="16">
        <v>224390.39</v>
      </c>
      <c r="F73" s="27">
        <f t="shared" si="4"/>
        <v>44.21921174499951</v>
      </c>
      <c r="G73" s="27">
        <f t="shared" si="5"/>
        <v>74.50844896915603</v>
      </c>
    </row>
    <row r="74" spans="1:8" ht="23.25" customHeight="1">
      <c r="A74" s="31">
        <v>130204</v>
      </c>
      <c r="B74" s="15" t="s">
        <v>117</v>
      </c>
      <c r="C74" s="16">
        <v>93050</v>
      </c>
      <c r="D74" s="16">
        <v>48400</v>
      </c>
      <c r="E74" s="16">
        <v>35000.75</v>
      </c>
      <c r="F74" s="27">
        <f t="shared" si="4"/>
        <v>37.61499193981731</v>
      </c>
      <c r="G74" s="27">
        <f t="shared" si="5"/>
        <v>72.31559917355372</v>
      </c>
      <c r="H74" s="44">
        <v>4</v>
      </c>
    </row>
    <row r="75" spans="1:249" s="6" customFormat="1" ht="23.25" customHeight="1">
      <c r="A75" s="30">
        <v>160000</v>
      </c>
      <c r="B75" s="12" t="s">
        <v>226</v>
      </c>
      <c r="C75" s="13">
        <f>C76</f>
        <v>34900</v>
      </c>
      <c r="D75" s="13">
        <f>D76</f>
        <v>18200</v>
      </c>
      <c r="E75" s="13"/>
      <c r="F75" s="27">
        <f>SUM(E75/C75*100)</f>
        <v>0</v>
      </c>
      <c r="G75" s="27">
        <f t="shared" si="5"/>
        <v>0</v>
      </c>
      <c r="H75" s="110"/>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c r="FQ75" s="46"/>
      <c r="FR75" s="46"/>
      <c r="FS75" s="46"/>
      <c r="FT75" s="46"/>
      <c r="FU75" s="46"/>
      <c r="FV75" s="46"/>
      <c r="FW75" s="46"/>
      <c r="FX75" s="46"/>
      <c r="FY75" s="46"/>
      <c r="FZ75" s="46"/>
      <c r="GA75" s="46"/>
      <c r="GB75" s="46"/>
      <c r="GC75" s="46"/>
      <c r="GD75" s="46"/>
      <c r="GE75" s="46"/>
      <c r="GF75" s="46"/>
      <c r="GG75" s="46"/>
      <c r="GH75" s="46"/>
      <c r="GI75" s="46"/>
      <c r="GJ75" s="46"/>
      <c r="GK75" s="46"/>
      <c r="GL75" s="46"/>
      <c r="GM75" s="46"/>
      <c r="GN75" s="46"/>
      <c r="GO75" s="46"/>
      <c r="GP75" s="46"/>
      <c r="GQ75" s="46"/>
      <c r="GR75" s="46"/>
      <c r="GS75" s="46"/>
      <c r="GT75" s="46"/>
      <c r="GU75" s="46"/>
      <c r="GV75" s="46"/>
      <c r="GW75" s="46"/>
      <c r="GX75" s="46"/>
      <c r="GY75" s="46"/>
      <c r="GZ75" s="46"/>
      <c r="HA75" s="46"/>
      <c r="HB75" s="46"/>
      <c r="HC75" s="46"/>
      <c r="HD75" s="46"/>
      <c r="HE75" s="46"/>
      <c r="HF75" s="46"/>
      <c r="HG75" s="46"/>
      <c r="HH75" s="46"/>
      <c r="HI75" s="46"/>
      <c r="HJ75" s="46"/>
      <c r="HK75" s="46"/>
      <c r="HL75" s="46"/>
      <c r="HM75" s="46"/>
      <c r="HN75" s="46"/>
      <c r="HO75" s="46"/>
      <c r="HP75" s="46"/>
      <c r="HQ75" s="46"/>
      <c r="HR75" s="46"/>
      <c r="HS75" s="46"/>
      <c r="HT75" s="46"/>
      <c r="HU75" s="46"/>
      <c r="HV75" s="46"/>
      <c r="HW75" s="46"/>
      <c r="HX75" s="46"/>
      <c r="HY75" s="46"/>
      <c r="HZ75" s="46"/>
      <c r="IA75" s="46"/>
      <c r="IB75" s="46"/>
      <c r="IC75" s="46"/>
      <c r="ID75" s="46"/>
      <c r="IE75" s="46"/>
      <c r="IF75" s="46"/>
      <c r="IG75" s="46"/>
      <c r="IH75" s="46"/>
      <c r="II75" s="46"/>
      <c r="IJ75" s="46"/>
      <c r="IK75" s="46"/>
      <c r="IL75" s="46"/>
      <c r="IM75" s="46"/>
      <c r="IN75" s="46"/>
      <c r="IO75" s="46"/>
    </row>
    <row r="76" spans="1:7" ht="23.25" customHeight="1">
      <c r="A76" s="31">
        <v>160903</v>
      </c>
      <c r="B76" s="15" t="s">
        <v>227</v>
      </c>
      <c r="C76" s="16">
        <v>34900</v>
      </c>
      <c r="D76" s="16">
        <v>18200</v>
      </c>
      <c r="E76" s="16"/>
      <c r="F76" s="27">
        <f>SUM(E76/C76*100)</f>
        <v>0</v>
      </c>
      <c r="G76" s="27">
        <f t="shared" si="5"/>
        <v>0</v>
      </c>
    </row>
    <row r="77" spans="1:7" ht="16.5" customHeight="1">
      <c r="A77" s="30">
        <v>170000</v>
      </c>
      <c r="B77" s="12" t="s">
        <v>118</v>
      </c>
      <c r="C77" s="13">
        <f>C78</f>
        <v>829000</v>
      </c>
      <c r="D77" s="13">
        <f>SUM(D78)</f>
        <v>458633.63</v>
      </c>
      <c r="E77" s="13">
        <f>SUM(E78)</f>
        <v>458633.62</v>
      </c>
      <c r="F77" s="10">
        <f t="shared" si="4"/>
        <v>55.32371773220748</v>
      </c>
      <c r="G77" s="10">
        <f t="shared" si="5"/>
        <v>99.99999781961039</v>
      </c>
    </row>
    <row r="78" spans="1:7" ht="37.5" customHeight="1">
      <c r="A78" s="31">
        <v>170102</v>
      </c>
      <c r="B78" s="15" t="s">
        <v>119</v>
      </c>
      <c r="C78" s="16">
        <v>829000</v>
      </c>
      <c r="D78" s="16">
        <v>458633.63</v>
      </c>
      <c r="E78" s="16">
        <v>458633.62</v>
      </c>
      <c r="F78" s="27">
        <f>SUM(E78/C78*100)</f>
        <v>55.32371773220748</v>
      </c>
      <c r="G78" s="27">
        <f t="shared" si="5"/>
        <v>99.99999781961039</v>
      </c>
    </row>
    <row r="79" spans="1:249" s="6" customFormat="1" ht="30" customHeight="1" hidden="1">
      <c r="A79" s="30">
        <v>180000</v>
      </c>
      <c r="B79" s="12" t="s">
        <v>219</v>
      </c>
      <c r="C79" s="13">
        <f>C80</f>
        <v>0</v>
      </c>
      <c r="D79" s="13">
        <f>D80</f>
        <v>0</v>
      </c>
      <c r="E79" s="13">
        <f>E80</f>
        <v>0</v>
      </c>
      <c r="F79" s="27">
        <v>0</v>
      </c>
      <c r="G79" s="27">
        <v>0</v>
      </c>
      <c r="H79" s="110"/>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c r="FQ79" s="46"/>
      <c r="FR79" s="46"/>
      <c r="FS79" s="46"/>
      <c r="FT79" s="46"/>
      <c r="FU79" s="46"/>
      <c r="FV79" s="46"/>
      <c r="FW79" s="46"/>
      <c r="FX79" s="46"/>
      <c r="FY79" s="46"/>
      <c r="FZ79" s="46"/>
      <c r="GA79" s="46"/>
      <c r="GB79" s="46"/>
      <c r="GC79" s="46"/>
      <c r="GD79" s="46"/>
      <c r="GE79" s="46"/>
      <c r="GF79" s="46"/>
      <c r="GG79" s="46"/>
      <c r="GH79" s="46"/>
      <c r="GI79" s="46"/>
      <c r="GJ79" s="46"/>
      <c r="GK79" s="46"/>
      <c r="GL79" s="46"/>
      <c r="GM79" s="46"/>
      <c r="GN79" s="46"/>
      <c r="GO79" s="46"/>
      <c r="GP79" s="46"/>
      <c r="GQ79" s="46"/>
      <c r="GR79" s="46"/>
      <c r="GS79" s="46"/>
      <c r="GT79" s="46"/>
      <c r="GU79" s="46"/>
      <c r="GV79" s="46"/>
      <c r="GW79" s="46"/>
      <c r="GX79" s="46"/>
      <c r="GY79" s="46"/>
      <c r="GZ79" s="46"/>
      <c r="HA79" s="46"/>
      <c r="HB79" s="46"/>
      <c r="HC79" s="46"/>
      <c r="HD79" s="46"/>
      <c r="HE79" s="46"/>
      <c r="HF79" s="46"/>
      <c r="HG79" s="46"/>
      <c r="HH79" s="46"/>
      <c r="HI79" s="46"/>
      <c r="HJ79" s="46"/>
      <c r="HK79" s="46"/>
      <c r="HL79" s="46"/>
      <c r="HM79" s="46"/>
      <c r="HN79" s="46"/>
      <c r="HO79" s="46"/>
      <c r="HP79" s="46"/>
      <c r="HQ79" s="46"/>
      <c r="HR79" s="46"/>
      <c r="HS79" s="46"/>
      <c r="HT79" s="46"/>
      <c r="HU79" s="46"/>
      <c r="HV79" s="46"/>
      <c r="HW79" s="46"/>
      <c r="HX79" s="46"/>
      <c r="HY79" s="46"/>
      <c r="HZ79" s="46"/>
      <c r="IA79" s="46"/>
      <c r="IB79" s="46"/>
      <c r="IC79" s="46"/>
      <c r="ID79" s="46"/>
      <c r="IE79" s="46"/>
      <c r="IF79" s="46"/>
      <c r="IG79" s="46"/>
      <c r="IH79" s="46"/>
      <c r="II79" s="46"/>
      <c r="IJ79" s="46"/>
      <c r="IK79" s="46"/>
      <c r="IL79" s="46"/>
      <c r="IM79" s="46"/>
      <c r="IN79" s="46"/>
      <c r="IO79" s="46"/>
    </row>
    <row r="80" spans="1:7" ht="23.25" customHeight="1" hidden="1">
      <c r="A80" s="31">
        <v>180404</v>
      </c>
      <c r="B80" s="15" t="s">
        <v>218</v>
      </c>
      <c r="C80" s="16"/>
      <c r="D80" s="16"/>
      <c r="E80" s="16"/>
      <c r="F80" s="27">
        <v>0</v>
      </c>
      <c r="G80" s="27">
        <v>0</v>
      </c>
    </row>
    <row r="81" spans="1:249" s="6" customFormat="1" ht="23.25" customHeight="1">
      <c r="A81" s="30">
        <v>180000</v>
      </c>
      <c r="B81" s="12" t="s">
        <v>219</v>
      </c>
      <c r="C81" s="13">
        <f>C82</f>
        <v>20000</v>
      </c>
      <c r="D81" s="13">
        <f>D82</f>
        <v>16335</v>
      </c>
      <c r="E81" s="13">
        <f>E82</f>
        <v>2239</v>
      </c>
      <c r="F81" s="10">
        <f>SUM(E81/C81*100)</f>
        <v>11.195</v>
      </c>
      <c r="G81" s="10">
        <f aca="true" t="shared" si="6" ref="G81:G89">SUM(E81/D81*100)</f>
        <v>13.706764615855525</v>
      </c>
      <c r="H81" s="110"/>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6"/>
      <c r="FF81" s="46"/>
      <c r="FG81" s="46"/>
      <c r="FH81" s="46"/>
      <c r="FI81" s="46"/>
      <c r="FJ81" s="46"/>
      <c r="FK81" s="46"/>
      <c r="FL81" s="46"/>
      <c r="FM81" s="46"/>
      <c r="FN81" s="46"/>
      <c r="FO81" s="46"/>
      <c r="FP81" s="46"/>
      <c r="FQ81" s="46"/>
      <c r="FR81" s="46"/>
      <c r="FS81" s="46"/>
      <c r="FT81" s="46"/>
      <c r="FU81" s="46"/>
      <c r="FV81" s="46"/>
      <c r="FW81" s="46"/>
      <c r="FX81" s="46"/>
      <c r="FY81" s="46"/>
      <c r="FZ81" s="46"/>
      <c r="GA81" s="46"/>
      <c r="GB81" s="46"/>
      <c r="GC81" s="46"/>
      <c r="GD81" s="46"/>
      <c r="GE81" s="46"/>
      <c r="GF81" s="46"/>
      <c r="GG81" s="46"/>
      <c r="GH81" s="46"/>
      <c r="GI81" s="46"/>
      <c r="GJ81" s="46"/>
      <c r="GK81" s="46"/>
      <c r="GL81" s="46"/>
      <c r="GM81" s="46"/>
      <c r="GN81" s="46"/>
      <c r="GO81" s="46"/>
      <c r="GP81" s="46"/>
      <c r="GQ81" s="46"/>
      <c r="GR81" s="46"/>
      <c r="GS81" s="46"/>
      <c r="GT81" s="46"/>
      <c r="GU81" s="46"/>
      <c r="GV81" s="46"/>
      <c r="GW81" s="46"/>
      <c r="GX81" s="46"/>
      <c r="GY81" s="46"/>
      <c r="GZ81" s="46"/>
      <c r="HA81" s="46"/>
      <c r="HB81" s="46"/>
      <c r="HC81" s="46"/>
      <c r="HD81" s="46"/>
      <c r="HE81" s="46"/>
      <c r="HF81" s="46"/>
      <c r="HG81" s="46"/>
      <c r="HH81" s="46"/>
      <c r="HI81" s="46"/>
      <c r="HJ81" s="46"/>
      <c r="HK81" s="46"/>
      <c r="HL81" s="46"/>
      <c r="HM81" s="46"/>
      <c r="HN81" s="46"/>
      <c r="HO81" s="46"/>
      <c r="HP81" s="46"/>
      <c r="HQ81" s="46"/>
      <c r="HR81" s="46"/>
      <c r="HS81" s="46"/>
      <c r="HT81" s="46"/>
      <c r="HU81" s="46"/>
      <c r="HV81" s="46"/>
      <c r="HW81" s="46"/>
      <c r="HX81" s="46"/>
      <c r="HY81" s="46"/>
      <c r="HZ81" s="46"/>
      <c r="IA81" s="46"/>
      <c r="IB81" s="46"/>
      <c r="IC81" s="46"/>
      <c r="ID81" s="46"/>
      <c r="IE81" s="46"/>
      <c r="IF81" s="46"/>
      <c r="IG81" s="46"/>
      <c r="IH81" s="46"/>
      <c r="II81" s="46"/>
      <c r="IJ81" s="46"/>
      <c r="IK81" s="46"/>
      <c r="IL81" s="46"/>
      <c r="IM81" s="46"/>
      <c r="IN81" s="46"/>
      <c r="IO81" s="46"/>
    </row>
    <row r="82" spans="1:7" ht="23.25" customHeight="1">
      <c r="A82" s="31">
        <v>180404</v>
      </c>
      <c r="B82" s="15" t="s">
        <v>218</v>
      </c>
      <c r="C82" s="16">
        <v>20000</v>
      </c>
      <c r="D82" s="16">
        <v>16335</v>
      </c>
      <c r="E82" s="16">
        <v>2239</v>
      </c>
      <c r="F82" s="27">
        <f>SUM(E82/C82*100)</f>
        <v>11.195</v>
      </c>
      <c r="G82" s="27">
        <f t="shared" si="6"/>
        <v>13.706764615855525</v>
      </c>
    </row>
    <row r="83" spans="1:249" s="6" customFormat="1" ht="23.25" customHeight="1">
      <c r="A83" s="30">
        <v>210000</v>
      </c>
      <c r="B83" s="12" t="s">
        <v>120</v>
      </c>
      <c r="C83" s="13">
        <f>SUM(C84:C84)</f>
        <v>55000</v>
      </c>
      <c r="D83" s="13">
        <f>SUM(D84:D84)</f>
        <v>75000</v>
      </c>
      <c r="E83" s="13">
        <f>SUM(E84:E84)</f>
        <v>75000</v>
      </c>
      <c r="F83" s="10">
        <f t="shared" si="4"/>
        <v>136.36363636363635</v>
      </c>
      <c r="G83" s="10">
        <f t="shared" si="6"/>
        <v>100</v>
      </c>
      <c r="H83" s="44"/>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46"/>
      <c r="DQ83" s="46"/>
      <c r="DR83" s="46"/>
      <c r="DS83" s="46"/>
      <c r="DT83" s="46"/>
      <c r="DU83" s="46"/>
      <c r="DV83" s="46"/>
      <c r="DW83" s="46"/>
      <c r="DX83" s="46"/>
      <c r="DY83" s="46"/>
      <c r="DZ83" s="46"/>
      <c r="EA83" s="46"/>
      <c r="EB83" s="46"/>
      <c r="EC83" s="46"/>
      <c r="ED83" s="46"/>
      <c r="EE83" s="46"/>
      <c r="EF83" s="46"/>
      <c r="EG83" s="46"/>
      <c r="EH83" s="46"/>
      <c r="EI83" s="46"/>
      <c r="EJ83" s="46"/>
      <c r="EK83" s="46"/>
      <c r="EL83" s="46"/>
      <c r="EM83" s="46"/>
      <c r="EN83" s="46"/>
      <c r="EO83" s="46"/>
      <c r="EP83" s="46"/>
      <c r="EQ83" s="46"/>
      <c r="ER83" s="46"/>
      <c r="ES83" s="46"/>
      <c r="ET83" s="46"/>
      <c r="EU83" s="46"/>
      <c r="EV83" s="46"/>
      <c r="EW83" s="46"/>
      <c r="EX83" s="46"/>
      <c r="EY83" s="46"/>
      <c r="EZ83" s="46"/>
      <c r="FA83" s="46"/>
      <c r="FB83" s="46"/>
      <c r="FC83" s="46"/>
      <c r="FD83" s="46"/>
      <c r="FE83" s="46"/>
      <c r="FF83" s="46"/>
      <c r="FG83" s="46"/>
      <c r="FH83" s="46"/>
      <c r="FI83" s="46"/>
      <c r="FJ83" s="46"/>
      <c r="FK83" s="46"/>
      <c r="FL83" s="46"/>
      <c r="FM83" s="46"/>
      <c r="FN83" s="46"/>
      <c r="FO83" s="46"/>
      <c r="FP83" s="46"/>
      <c r="FQ83" s="46"/>
      <c r="FR83" s="46"/>
      <c r="FS83" s="46"/>
      <c r="FT83" s="46"/>
      <c r="FU83" s="46"/>
      <c r="FV83" s="46"/>
      <c r="FW83" s="46"/>
      <c r="FX83" s="46"/>
      <c r="FY83" s="46"/>
      <c r="FZ83" s="46"/>
      <c r="GA83" s="46"/>
      <c r="GB83" s="46"/>
      <c r="GC83" s="46"/>
      <c r="GD83" s="46"/>
      <c r="GE83" s="46"/>
      <c r="GF83" s="46"/>
      <c r="GG83" s="46"/>
      <c r="GH83" s="46"/>
      <c r="GI83" s="46"/>
      <c r="GJ83" s="46"/>
      <c r="GK83" s="46"/>
      <c r="GL83" s="46"/>
      <c r="GM83" s="46"/>
      <c r="GN83" s="46"/>
      <c r="GO83" s="46"/>
      <c r="GP83" s="46"/>
      <c r="GQ83" s="46"/>
      <c r="GR83" s="46"/>
      <c r="GS83" s="46"/>
      <c r="GT83" s="46"/>
      <c r="GU83" s="46"/>
      <c r="GV83" s="46"/>
      <c r="GW83" s="46"/>
      <c r="GX83" s="46"/>
      <c r="GY83" s="46"/>
      <c r="GZ83" s="46"/>
      <c r="HA83" s="46"/>
      <c r="HB83" s="46"/>
      <c r="HC83" s="46"/>
      <c r="HD83" s="46"/>
      <c r="HE83" s="46"/>
      <c r="HF83" s="46"/>
      <c r="HG83" s="46"/>
      <c r="HH83" s="46"/>
      <c r="HI83" s="46"/>
      <c r="HJ83" s="46"/>
      <c r="HK83" s="46"/>
      <c r="HL83" s="46"/>
      <c r="HM83" s="46"/>
      <c r="HN83" s="46"/>
      <c r="HO83" s="46"/>
      <c r="HP83" s="46"/>
      <c r="HQ83" s="46"/>
      <c r="HR83" s="46"/>
      <c r="HS83" s="46"/>
      <c r="HT83" s="46"/>
      <c r="HU83" s="46"/>
      <c r="HV83" s="46"/>
      <c r="HW83" s="46"/>
      <c r="HX83" s="46"/>
      <c r="HY83" s="46"/>
      <c r="HZ83" s="46"/>
      <c r="IA83" s="46"/>
      <c r="IB83" s="46"/>
      <c r="IC83" s="46"/>
      <c r="ID83" s="46"/>
      <c r="IE83" s="46"/>
      <c r="IF83" s="46"/>
      <c r="IG83" s="46"/>
      <c r="IH83" s="46"/>
      <c r="II83" s="46"/>
      <c r="IJ83" s="46"/>
      <c r="IK83" s="46"/>
      <c r="IL83" s="46"/>
      <c r="IM83" s="46"/>
      <c r="IN83" s="46"/>
      <c r="IO83" s="46"/>
    </row>
    <row r="84" spans="1:249" s="6" customFormat="1" ht="24.75" customHeight="1">
      <c r="A84" s="31">
        <v>210105</v>
      </c>
      <c r="B84" s="15" t="s">
        <v>121</v>
      </c>
      <c r="C84" s="16">
        <v>55000</v>
      </c>
      <c r="D84" s="16">
        <v>75000</v>
      </c>
      <c r="E84" s="16">
        <v>75000</v>
      </c>
      <c r="F84" s="27">
        <f>SUM(E84/C84*100)</f>
        <v>136.36363636363635</v>
      </c>
      <c r="G84" s="27">
        <f t="shared" si="6"/>
        <v>100</v>
      </c>
      <c r="H84" s="44"/>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c r="BW84" s="46"/>
      <c r="BX84" s="46"/>
      <c r="BY84" s="46"/>
      <c r="BZ84" s="46"/>
      <c r="CA84" s="46"/>
      <c r="CB84" s="46"/>
      <c r="CC84" s="46"/>
      <c r="CD84" s="46"/>
      <c r="CE84" s="46"/>
      <c r="CF84" s="46"/>
      <c r="CG84" s="46"/>
      <c r="CH84" s="46"/>
      <c r="CI84" s="46"/>
      <c r="CJ84" s="46"/>
      <c r="CK84" s="46"/>
      <c r="CL84" s="46"/>
      <c r="CM84" s="46"/>
      <c r="CN84" s="46"/>
      <c r="CO84" s="46"/>
      <c r="CP84" s="46"/>
      <c r="CQ84" s="46"/>
      <c r="CR84" s="46"/>
      <c r="CS84" s="46"/>
      <c r="CT84" s="46"/>
      <c r="CU84" s="46"/>
      <c r="CV84" s="46"/>
      <c r="CW84" s="46"/>
      <c r="CX84" s="46"/>
      <c r="CY84" s="46"/>
      <c r="CZ84" s="46"/>
      <c r="DA84" s="46"/>
      <c r="DB84" s="46"/>
      <c r="DC84" s="46"/>
      <c r="DD84" s="46"/>
      <c r="DE84" s="46"/>
      <c r="DF84" s="46"/>
      <c r="DG84" s="46"/>
      <c r="DH84" s="46"/>
      <c r="DI84" s="46"/>
      <c r="DJ84" s="46"/>
      <c r="DK84" s="46"/>
      <c r="DL84" s="46"/>
      <c r="DM84" s="46"/>
      <c r="DN84" s="46"/>
      <c r="DO84" s="46"/>
      <c r="DP84" s="46"/>
      <c r="DQ84" s="46"/>
      <c r="DR84" s="46"/>
      <c r="DS84" s="46"/>
      <c r="DT84" s="46"/>
      <c r="DU84" s="46"/>
      <c r="DV84" s="46"/>
      <c r="DW84" s="46"/>
      <c r="DX84" s="46"/>
      <c r="DY84" s="46"/>
      <c r="DZ84" s="46"/>
      <c r="EA84" s="46"/>
      <c r="EB84" s="46"/>
      <c r="EC84" s="46"/>
      <c r="ED84" s="46"/>
      <c r="EE84" s="46"/>
      <c r="EF84" s="46"/>
      <c r="EG84" s="46"/>
      <c r="EH84" s="46"/>
      <c r="EI84" s="46"/>
      <c r="EJ84" s="46"/>
      <c r="EK84" s="46"/>
      <c r="EL84" s="46"/>
      <c r="EM84" s="46"/>
      <c r="EN84" s="46"/>
      <c r="EO84" s="46"/>
      <c r="EP84" s="46"/>
      <c r="EQ84" s="46"/>
      <c r="ER84" s="46"/>
      <c r="ES84" s="46"/>
      <c r="ET84" s="46"/>
      <c r="EU84" s="46"/>
      <c r="EV84" s="46"/>
      <c r="EW84" s="46"/>
      <c r="EX84" s="46"/>
      <c r="EY84" s="46"/>
      <c r="EZ84" s="46"/>
      <c r="FA84" s="46"/>
      <c r="FB84" s="46"/>
      <c r="FC84" s="46"/>
      <c r="FD84" s="46"/>
      <c r="FE84" s="46"/>
      <c r="FF84" s="46"/>
      <c r="FG84" s="46"/>
      <c r="FH84" s="46"/>
      <c r="FI84" s="46"/>
      <c r="FJ84" s="46"/>
      <c r="FK84" s="46"/>
      <c r="FL84" s="46"/>
      <c r="FM84" s="46"/>
      <c r="FN84" s="46"/>
      <c r="FO84" s="46"/>
      <c r="FP84" s="46"/>
      <c r="FQ84" s="46"/>
      <c r="FR84" s="46"/>
      <c r="FS84" s="46"/>
      <c r="FT84" s="46"/>
      <c r="FU84" s="46"/>
      <c r="FV84" s="46"/>
      <c r="FW84" s="46"/>
      <c r="FX84" s="46"/>
      <c r="FY84" s="46"/>
      <c r="FZ84" s="46"/>
      <c r="GA84" s="46"/>
      <c r="GB84" s="46"/>
      <c r="GC84" s="46"/>
      <c r="GD84" s="46"/>
      <c r="GE84" s="46"/>
      <c r="GF84" s="46"/>
      <c r="GG84" s="46"/>
      <c r="GH84" s="46"/>
      <c r="GI84" s="46"/>
      <c r="GJ84" s="46"/>
      <c r="GK84" s="46"/>
      <c r="GL84" s="46"/>
      <c r="GM84" s="46"/>
      <c r="GN84" s="46"/>
      <c r="GO84" s="46"/>
      <c r="GP84" s="46"/>
      <c r="GQ84" s="46"/>
      <c r="GR84" s="46"/>
      <c r="GS84" s="46"/>
      <c r="GT84" s="46"/>
      <c r="GU84" s="46"/>
      <c r="GV84" s="46"/>
      <c r="GW84" s="46"/>
      <c r="GX84" s="46"/>
      <c r="GY84" s="46"/>
      <c r="GZ84" s="46"/>
      <c r="HA84" s="46"/>
      <c r="HB84" s="46"/>
      <c r="HC84" s="46"/>
      <c r="HD84" s="46"/>
      <c r="HE84" s="46"/>
      <c r="HF84" s="46"/>
      <c r="HG84" s="46"/>
      <c r="HH84" s="46"/>
      <c r="HI84" s="46"/>
      <c r="HJ84" s="46"/>
      <c r="HK84" s="46"/>
      <c r="HL84" s="46"/>
      <c r="HM84" s="46"/>
      <c r="HN84" s="46"/>
      <c r="HO84" s="46"/>
      <c r="HP84" s="46"/>
      <c r="HQ84" s="46"/>
      <c r="HR84" s="46"/>
      <c r="HS84" s="46"/>
      <c r="HT84" s="46"/>
      <c r="HU84" s="46"/>
      <c r="HV84" s="46"/>
      <c r="HW84" s="46"/>
      <c r="HX84" s="46"/>
      <c r="HY84" s="46"/>
      <c r="HZ84" s="46"/>
      <c r="IA84" s="46"/>
      <c r="IB84" s="46"/>
      <c r="IC84" s="46"/>
      <c r="ID84" s="46"/>
      <c r="IE84" s="46"/>
      <c r="IF84" s="46"/>
      <c r="IG84" s="46"/>
      <c r="IH84" s="46"/>
      <c r="II84" s="46"/>
      <c r="IJ84" s="46"/>
      <c r="IK84" s="46"/>
      <c r="IL84" s="46"/>
      <c r="IM84" s="46"/>
      <c r="IN84" s="46"/>
      <c r="IO84" s="46"/>
    </row>
    <row r="85" spans="1:249" s="6" customFormat="1" ht="17.25">
      <c r="A85" s="30">
        <v>250000</v>
      </c>
      <c r="B85" s="12" t="s">
        <v>122</v>
      </c>
      <c r="C85" s="13">
        <f>C86+C87</f>
        <v>111300</v>
      </c>
      <c r="D85" s="13">
        <f>D86+D87</f>
        <v>68565</v>
      </c>
      <c r="E85" s="13">
        <f>E86+E87</f>
        <v>36999.6</v>
      </c>
      <c r="F85" s="10">
        <f t="shared" si="4"/>
        <v>33.24312668463612</v>
      </c>
      <c r="G85" s="10">
        <f t="shared" si="6"/>
        <v>53.962809013345</v>
      </c>
      <c r="H85" s="44"/>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6"/>
      <c r="EM85" s="46"/>
      <c r="EN85" s="46"/>
      <c r="EO85" s="46"/>
      <c r="EP85" s="46"/>
      <c r="EQ85" s="46"/>
      <c r="ER85" s="46"/>
      <c r="ES85" s="46"/>
      <c r="ET85" s="46"/>
      <c r="EU85" s="46"/>
      <c r="EV85" s="46"/>
      <c r="EW85" s="46"/>
      <c r="EX85" s="46"/>
      <c r="EY85" s="46"/>
      <c r="EZ85" s="46"/>
      <c r="FA85" s="46"/>
      <c r="FB85" s="46"/>
      <c r="FC85" s="46"/>
      <c r="FD85" s="46"/>
      <c r="FE85" s="46"/>
      <c r="FF85" s="46"/>
      <c r="FG85" s="46"/>
      <c r="FH85" s="46"/>
      <c r="FI85" s="46"/>
      <c r="FJ85" s="46"/>
      <c r="FK85" s="46"/>
      <c r="FL85" s="46"/>
      <c r="FM85" s="46"/>
      <c r="FN85" s="46"/>
      <c r="FO85" s="46"/>
      <c r="FP85" s="46"/>
      <c r="FQ85" s="46"/>
      <c r="FR85" s="46"/>
      <c r="FS85" s="46"/>
      <c r="FT85" s="46"/>
      <c r="FU85" s="46"/>
      <c r="FV85" s="46"/>
      <c r="FW85" s="46"/>
      <c r="FX85" s="46"/>
      <c r="FY85" s="46"/>
      <c r="FZ85" s="46"/>
      <c r="GA85" s="46"/>
      <c r="GB85" s="46"/>
      <c r="GC85" s="46"/>
      <c r="GD85" s="46"/>
      <c r="GE85" s="46"/>
      <c r="GF85" s="46"/>
      <c r="GG85" s="46"/>
      <c r="GH85" s="46"/>
      <c r="GI85" s="46"/>
      <c r="GJ85" s="46"/>
      <c r="GK85" s="46"/>
      <c r="GL85" s="46"/>
      <c r="GM85" s="46"/>
      <c r="GN85" s="46"/>
      <c r="GO85" s="46"/>
      <c r="GP85" s="46"/>
      <c r="GQ85" s="46"/>
      <c r="GR85" s="46"/>
      <c r="GS85" s="46"/>
      <c r="GT85" s="46"/>
      <c r="GU85" s="46"/>
      <c r="GV85" s="46"/>
      <c r="GW85" s="46"/>
      <c r="GX85" s="46"/>
      <c r="GY85" s="46"/>
      <c r="GZ85" s="46"/>
      <c r="HA85" s="46"/>
      <c r="HB85" s="46"/>
      <c r="HC85" s="46"/>
      <c r="HD85" s="46"/>
      <c r="HE85" s="46"/>
      <c r="HF85" s="46"/>
      <c r="HG85" s="46"/>
      <c r="HH85" s="46"/>
      <c r="HI85" s="46"/>
      <c r="HJ85" s="46"/>
      <c r="HK85" s="46"/>
      <c r="HL85" s="46"/>
      <c r="HM85" s="46"/>
      <c r="HN85" s="46"/>
      <c r="HO85" s="46"/>
      <c r="HP85" s="46"/>
      <c r="HQ85" s="46"/>
      <c r="HR85" s="46"/>
      <c r="HS85" s="46"/>
      <c r="HT85" s="46"/>
      <c r="HU85" s="46"/>
      <c r="HV85" s="46"/>
      <c r="HW85" s="46"/>
      <c r="HX85" s="46"/>
      <c r="HY85" s="46"/>
      <c r="HZ85" s="46"/>
      <c r="IA85" s="46"/>
      <c r="IB85" s="46"/>
      <c r="IC85" s="46"/>
      <c r="ID85" s="46"/>
      <c r="IE85" s="46"/>
      <c r="IF85" s="46"/>
      <c r="IG85" s="46"/>
      <c r="IH85" s="46"/>
      <c r="II85" s="46"/>
      <c r="IJ85" s="46"/>
      <c r="IK85" s="46"/>
      <c r="IL85" s="46"/>
      <c r="IM85" s="46"/>
      <c r="IN85" s="46"/>
      <c r="IO85" s="46"/>
    </row>
    <row r="86" spans="1:249" s="6" customFormat="1" ht="18">
      <c r="A86" s="31">
        <v>250102</v>
      </c>
      <c r="B86" s="15" t="s">
        <v>123</v>
      </c>
      <c r="C86" s="16">
        <v>46300</v>
      </c>
      <c r="D86" s="42">
        <v>23400</v>
      </c>
      <c r="E86" s="13">
        <v>0</v>
      </c>
      <c r="F86" s="27">
        <f>SUM(E86/C86*100)</f>
        <v>0</v>
      </c>
      <c r="G86" s="27">
        <f t="shared" si="6"/>
        <v>0</v>
      </c>
      <c r="H86" s="44"/>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6"/>
      <c r="EM86" s="46"/>
      <c r="EN86" s="46"/>
      <c r="EO86" s="46"/>
      <c r="EP86" s="46"/>
      <c r="EQ86" s="46"/>
      <c r="ER86" s="46"/>
      <c r="ES86" s="46"/>
      <c r="ET86" s="46"/>
      <c r="EU86" s="46"/>
      <c r="EV86" s="46"/>
      <c r="EW86" s="46"/>
      <c r="EX86" s="46"/>
      <c r="EY86" s="46"/>
      <c r="EZ86" s="46"/>
      <c r="FA86" s="46"/>
      <c r="FB86" s="46"/>
      <c r="FC86" s="46"/>
      <c r="FD86" s="46"/>
      <c r="FE86" s="46"/>
      <c r="FF86" s="46"/>
      <c r="FG86" s="46"/>
      <c r="FH86" s="46"/>
      <c r="FI86" s="46"/>
      <c r="FJ86" s="46"/>
      <c r="FK86" s="46"/>
      <c r="FL86" s="46"/>
      <c r="FM86" s="46"/>
      <c r="FN86" s="46"/>
      <c r="FO86" s="46"/>
      <c r="FP86" s="46"/>
      <c r="FQ86" s="46"/>
      <c r="FR86" s="46"/>
      <c r="FS86" s="46"/>
      <c r="FT86" s="46"/>
      <c r="FU86" s="46"/>
      <c r="FV86" s="46"/>
      <c r="FW86" s="46"/>
      <c r="FX86" s="46"/>
      <c r="FY86" s="46"/>
      <c r="FZ86" s="46"/>
      <c r="GA86" s="46"/>
      <c r="GB86" s="46"/>
      <c r="GC86" s="46"/>
      <c r="GD86" s="46"/>
      <c r="GE86" s="46"/>
      <c r="GF86" s="46"/>
      <c r="GG86" s="46"/>
      <c r="GH86" s="46"/>
      <c r="GI86" s="46"/>
      <c r="GJ86" s="46"/>
      <c r="GK86" s="46"/>
      <c r="GL86" s="46"/>
      <c r="GM86" s="46"/>
      <c r="GN86" s="46"/>
      <c r="GO86" s="46"/>
      <c r="GP86" s="46"/>
      <c r="GQ86" s="46"/>
      <c r="GR86" s="46"/>
      <c r="GS86" s="46"/>
      <c r="GT86" s="46"/>
      <c r="GU86" s="46"/>
      <c r="GV86" s="46"/>
      <c r="GW86" s="46"/>
      <c r="GX86" s="46"/>
      <c r="GY86" s="46"/>
      <c r="GZ86" s="46"/>
      <c r="HA86" s="46"/>
      <c r="HB86" s="46"/>
      <c r="HC86" s="46"/>
      <c r="HD86" s="46"/>
      <c r="HE86" s="46"/>
      <c r="HF86" s="46"/>
      <c r="HG86" s="46"/>
      <c r="HH86" s="46"/>
      <c r="HI86" s="46"/>
      <c r="HJ86" s="46"/>
      <c r="HK86" s="46"/>
      <c r="HL86" s="46"/>
      <c r="HM86" s="46"/>
      <c r="HN86" s="46"/>
      <c r="HO86" s="46"/>
      <c r="HP86" s="46"/>
      <c r="HQ86" s="46"/>
      <c r="HR86" s="46"/>
      <c r="HS86" s="46"/>
      <c r="HT86" s="46"/>
      <c r="HU86" s="46"/>
      <c r="HV86" s="46"/>
      <c r="HW86" s="46"/>
      <c r="HX86" s="46"/>
      <c r="HY86" s="46"/>
      <c r="HZ86" s="46"/>
      <c r="IA86" s="46"/>
      <c r="IB86" s="46"/>
      <c r="IC86" s="46"/>
      <c r="ID86" s="46"/>
      <c r="IE86" s="46"/>
      <c r="IF86" s="46"/>
      <c r="IG86" s="46"/>
      <c r="IH86" s="46"/>
      <c r="II86" s="46"/>
      <c r="IJ86" s="46"/>
      <c r="IK86" s="46"/>
      <c r="IL86" s="46"/>
      <c r="IM86" s="46"/>
      <c r="IN86" s="46"/>
      <c r="IO86" s="46"/>
    </row>
    <row r="87" spans="1:7" ht="18" customHeight="1">
      <c r="A87" s="31">
        <v>250404</v>
      </c>
      <c r="B87" s="15" t="s">
        <v>124</v>
      </c>
      <c r="C87" s="16">
        <v>65000</v>
      </c>
      <c r="D87" s="16">
        <v>45165</v>
      </c>
      <c r="E87" s="16">
        <v>36999.6</v>
      </c>
      <c r="F87" s="27">
        <f>SUM(E87/C87*100)</f>
        <v>56.92246153846153</v>
      </c>
      <c r="G87" s="27">
        <f t="shared" si="6"/>
        <v>81.9209564928595</v>
      </c>
    </row>
    <row r="88" spans="1:9" ht="18.75" customHeight="1">
      <c r="A88" s="11" t="s">
        <v>173</v>
      </c>
      <c r="B88" s="12" t="s">
        <v>125</v>
      </c>
      <c r="C88" s="13">
        <f>SUM(C4,C5,C13,C20,C61,C68,C71,C77,C83,C85,C59,C79,C75,C81)</f>
        <v>152553928</v>
      </c>
      <c r="D88" s="13">
        <f>SUM(D4,D5,D13,D20,D61,D68,D71,D77,D83,D85,D59,D79,D75,D81)</f>
        <v>96333192.28</v>
      </c>
      <c r="E88" s="13">
        <f>SUM(E4,E5,E13,E20,E61,E68,E71,E77,E83,E85,E59,E79,E75,E81)</f>
        <v>86091319.94</v>
      </c>
      <c r="F88" s="10">
        <f t="shared" si="4"/>
        <v>56.433368231593484</v>
      </c>
      <c r="G88" s="10">
        <f t="shared" si="6"/>
        <v>89.36828304180848</v>
      </c>
      <c r="I88" s="47" t="e">
        <f>E88+#REF!</f>
        <v>#REF!</v>
      </c>
    </row>
    <row r="89" spans="1:249" s="6" customFormat="1" ht="18.75" customHeight="1">
      <c r="A89" s="31">
        <v>250311</v>
      </c>
      <c r="B89" s="15" t="s">
        <v>126</v>
      </c>
      <c r="C89" s="16">
        <v>5132246</v>
      </c>
      <c r="D89" s="16">
        <v>3017790</v>
      </c>
      <c r="E89" s="16">
        <v>2416383.76</v>
      </c>
      <c r="F89" s="27">
        <f>SUM(E89/C89*100)</f>
        <v>47.08238381402606</v>
      </c>
      <c r="G89" s="27">
        <f t="shared" si="6"/>
        <v>80.07130250945227</v>
      </c>
      <c r="H89" s="44"/>
      <c r="I89" s="46"/>
      <c r="J89" s="49" t="e">
        <f>D89+#REF!+#REF!</f>
        <v>#REF!</v>
      </c>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46"/>
      <c r="FG89" s="46"/>
      <c r="FH89" s="46"/>
      <c r="FI89" s="46"/>
      <c r="FJ89" s="46"/>
      <c r="FK89" s="46"/>
      <c r="FL89" s="46"/>
      <c r="FM89" s="46"/>
      <c r="FN89" s="46"/>
      <c r="FO89" s="46"/>
      <c r="FP89" s="46"/>
      <c r="FQ89" s="46"/>
      <c r="FR89" s="46"/>
      <c r="FS89" s="46"/>
      <c r="FT89" s="46"/>
      <c r="FU89" s="46"/>
      <c r="FV89" s="46"/>
      <c r="FW89" s="46"/>
      <c r="FX89" s="46"/>
      <c r="FY89" s="46"/>
      <c r="FZ89" s="46"/>
      <c r="GA89" s="46"/>
      <c r="GB89" s="46"/>
      <c r="GC89" s="46"/>
      <c r="GD89" s="46"/>
      <c r="GE89" s="46"/>
      <c r="GF89" s="46"/>
      <c r="GG89" s="46"/>
      <c r="GH89" s="46"/>
      <c r="GI89" s="46"/>
      <c r="GJ89" s="46"/>
      <c r="GK89" s="46"/>
      <c r="GL89" s="46"/>
      <c r="GM89" s="46"/>
      <c r="GN89" s="46"/>
      <c r="GO89" s="46"/>
      <c r="GP89" s="46"/>
      <c r="GQ89" s="46"/>
      <c r="GR89" s="46"/>
      <c r="GS89" s="46"/>
      <c r="GT89" s="46"/>
      <c r="GU89" s="46"/>
      <c r="GV89" s="46"/>
      <c r="GW89" s="46"/>
      <c r="GX89" s="46"/>
      <c r="GY89" s="46"/>
      <c r="GZ89" s="46"/>
      <c r="HA89" s="46"/>
      <c r="HB89" s="46"/>
      <c r="HC89" s="46"/>
      <c r="HD89" s="46"/>
      <c r="HE89" s="46"/>
      <c r="HF89" s="46"/>
      <c r="HG89" s="46"/>
      <c r="HH89" s="46"/>
      <c r="HI89" s="46"/>
      <c r="HJ89" s="46"/>
      <c r="HK89" s="46"/>
      <c r="HL89" s="46"/>
      <c r="HM89" s="46"/>
      <c r="HN89" s="46"/>
      <c r="HO89" s="46"/>
      <c r="HP89" s="46"/>
      <c r="HQ89" s="46"/>
      <c r="HR89" s="46"/>
      <c r="HS89" s="46"/>
      <c r="HT89" s="46"/>
      <c r="HU89" s="46"/>
      <c r="HV89" s="46"/>
      <c r="HW89" s="46"/>
      <c r="HX89" s="46"/>
      <c r="HY89" s="46"/>
      <c r="HZ89" s="46"/>
      <c r="IA89" s="46"/>
      <c r="IB89" s="46"/>
      <c r="IC89" s="46"/>
      <c r="ID89" s="46"/>
      <c r="IE89" s="46"/>
      <c r="IF89" s="46"/>
      <c r="IG89" s="46"/>
      <c r="IH89" s="46"/>
      <c r="II89" s="46"/>
      <c r="IJ89" s="46"/>
      <c r="IK89" s="46"/>
      <c r="IL89" s="46"/>
      <c r="IM89" s="46"/>
      <c r="IN89" s="46"/>
      <c r="IO89" s="46"/>
    </row>
    <row r="90" spans="1:249" s="6" customFormat="1" ht="18.75" customHeight="1">
      <c r="A90" s="31">
        <v>250315</v>
      </c>
      <c r="B90" s="15" t="s">
        <v>241</v>
      </c>
      <c r="C90" s="16"/>
      <c r="D90" s="16">
        <v>10778</v>
      </c>
      <c r="E90" s="16"/>
      <c r="F90" s="27"/>
      <c r="G90" s="27"/>
      <c r="H90" s="44"/>
      <c r="I90" s="46"/>
      <c r="J90" s="49"/>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c r="DD90" s="46"/>
      <c r="DE90" s="46"/>
      <c r="DF90" s="46"/>
      <c r="DG90" s="46"/>
      <c r="DH90" s="46"/>
      <c r="DI90" s="46"/>
      <c r="DJ90" s="46"/>
      <c r="DK90" s="46"/>
      <c r="DL90" s="46"/>
      <c r="DM90" s="46"/>
      <c r="DN90" s="46"/>
      <c r="DO90" s="46"/>
      <c r="DP90" s="46"/>
      <c r="DQ90" s="46"/>
      <c r="DR90" s="46"/>
      <c r="DS90" s="46"/>
      <c r="DT90" s="46"/>
      <c r="DU90" s="46"/>
      <c r="DV90" s="46"/>
      <c r="DW90" s="46"/>
      <c r="DX90" s="46"/>
      <c r="DY90" s="46"/>
      <c r="DZ90" s="46"/>
      <c r="EA90" s="46"/>
      <c r="EB90" s="46"/>
      <c r="EC90" s="46"/>
      <c r="ED90" s="46"/>
      <c r="EE90" s="46"/>
      <c r="EF90" s="46"/>
      <c r="EG90" s="46"/>
      <c r="EH90" s="46"/>
      <c r="EI90" s="46"/>
      <c r="EJ90" s="46"/>
      <c r="EK90" s="46"/>
      <c r="EL90" s="46"/>
      <c r="EM90" s="46"/>
      <c r="EN90" s="46"/>
      <c r="EO90" s="46"/>
      <c r="EP90" s="46"/>
      <c r="EQ90" s="46"/>
      <c r="ER90" s="46"/>
      <c r="ES90" s="46"/>
      <c r="ET90" s="46"/>
      <c r="EU90" s="46"/>
      <c r="EV90" s="46"/>
      <c r="EW90" s="46"/>
      <c r="EX90" s="46"/>
      <c r="EY90" s="46"/>
      <c r="EZ90" s="46"/>
      <c r="FA90" s="46"/>
      <c r="FB90" s="46"/>
      <c r="FC90" s="46"/>
      <c r="FD90" s="46"/>
      <c r="FE90" s="46"/>
      <c r="FF90" s="46"/>
      <c r="FG90" s="46"/>
      <c r="FH90" s="46"/>
      <c r="FI90" s="46"/>
      <c r="FJ90" s="46"/>
      <c r="FK90" s="46"/>
      <c r="FL90" s="46"/>
      <c r="FM90" s="46"/>
      <c r="FN90" s="46"/>
      <c r="FO90" s="46"/>
      <c r="FP90" s="46"/>
      <c r="FQ90" s="46"/>
      <c r="FR90" s="46"/>
      <c r="FS90" s="46"/>
      <c r="FT90" s="46"/>
      <c r="FU90" s="46"/>
      <c r="FV90" s="46"/>
      <c r="FW90" s="46"/>
      <c r="FX90" s="46"/>
      <c r="FY90" s="46"/>
      <c r="FZ90" s="46"/>
      <c r="GA90" s="46"/>
      <c r="GB90" s="46"/>
      <c r="GC90" s="46"/>
      <c r="GD90" s="46"/>
      <c r="GE90" s="46"/>
      <c r="GF90" s="46"/>
      <c r="GG90" s="46"/>
      <c r="GH90" s="46"/>
      <c r="GI90" s="46"/>
      <c r="GJ90" s="46"/>
      <c r="GK90" s="46"/>
      <c r="GL90" s="46"/>
      <c r="GM90" s="46"/>
      <c r="GN90" s="46"/>
      <c r="GO90" s="46"/>
      <c r="GP90" s="46"/>
      <c r="GQ90" s="46"/>
      <c r="GR90" s="46"/>
      <c r="GS90" s="46"/>
      <c r="GT90" s="46"/>
      <c r="GU90" s="46"/>
      <c r="GV90" s="46"/>
      <c r="GW90" s="46"/>
      <c r="GX90" s="46"/>
      <c r="GY90" s="46"/>
      <c r="GZ90" s="46"/>
      <c r="HA90" s="46"/>
      <c r="HB90" s="46"/>
      <c r="HC90" s="46"/>
      <c r="HD90" s="46"/>
      <c r="HE90" s="46"/>
      <c r="HF90" s="46"/>
      <c r="HG90" s="46"/>
      <c r="HH90" s="46"/>
      <c r="HI90" s="46"/>
      <c r="HJ90" s="46"/>
      <c r="HK90" s="46"/>
      <c r="HL90" s="46"/>
      <c r="HM90" s="46"/>
      <c r="HN90" s="46"/>
      <c r="HO90" s="46"/>
      <c r="HP90" s="46"/>
      <c r="HQ90" s="46"/>
      <c r="HR90" s="46"/>
      <c r="HS90" s="46"/>
      <c r="HT90" s="46"/>
      <c r="HU90" s="46"/>
      <c r="HV90" s="46"/>
      <c r="HW90" s="46"/>
      <c r="HX90" s="46"/>
      <c r="HY90" s="46"/>
      <c r="HZ90" s="46"/>
      <c r="IA90" s="46"/>
      <c r="IB90" s="46"/>
      <c r="IC90" s="46"/>
      <c r="ID90" s="46"/>
      <c r="IE90" s="46"/>
      <c r="IF90" s="46"/>
      <c r="IG90" s="46"/>
      <c r="IH90" s="46"/>
      <c r="II90" s="46"/>
      <c r="IJ90" s="46"/>
      <c r="IK90" s="46"/>
      <c r="IL90" s="46"/>
      <c r="IM90" s="46"/>
      <c r="IN90" s="46"/>
      <c r="IO90" s="46"/>
    </row>
    <row r="91" spans="1:249" s="6" customFormat="1" ht="41.25" customHeight="1">
      <c r="A91" s="31">
        <v>250352</v>
      </c>
      <c r="B91" s="15" t="s">
        <v>180</v>
      </c>
      <c r="C91" s="16">
        <v>147400</v>
      </c>
      <c r="D91" s="16">
        <v>77400</v>
      </c>
      <c r="E91" s="16">
        <v>77400</v>
      </c>
      <c r="F91" s="27">
        <f>SUM(E91/C91*100)</f>
        <v>52.51017639077341</v>
      </c>
      <c r="G91" s="27">
        <f>SUM(E91/D91*100)</f>
        <v>100</v>
      </c>
      <c r="H91" s="44"/>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c r="DD91" s="46"/>
      <c r="DE91" s="46"/>
      <c r="DF91" s="46"/>
      <c r="DG91" s="46"/>
      <c r="DH91" s="46"/>
      <c r="DI91" s="46"/>
      <c r="DJ91" s="46"/>
      <c r="DK91" s="46"/>
      <c r="DL91" s="46"/>
      <c r="DM91" s="46"/>
      <c r="DN91" s="46"/>
      <c r="DO91" s="46"/>
      <c r="DP91" s="46"/>
      <c r="DQ91" s="46"/>
      <c r="DR91" s="46"/>
      <c r="DS91" s="46"/>
      <c r="DT91" s="46"/>
      <c r="DU91" s="46"/>
      <c r="DV91" s="46"/>
      <c r="DW91" s="46"/>
      <c r="DX91" s="46"/>
      <c r="DY91" s="46"/>
      <c r="DZ91" s="46"/>
      <c r="EA91" s="46"/>
      <c r="EB91" s="46"/>
      <c r="EC91" s="46"/>
      <c r="ED91" s="46"/>
      <c r="EE91" s="46"/>
      <c r="EF91" s="46"/>
      <c r="EG91" s="46"/>
      <c r="EH91" s="46"/>
      <c r="EI91" s="46"/>
      <c r="EJ91" s="46"/>
      <c r="EK91" s="46"/>
      <c r="EL91" s="46"/>
      <c r="EM91" s="46"/>
      <c r="EN91" s="46"/>
      <c r="EO91" s="46"/>
      <c r="EP91" s="46"/>
      <c r="EQ91" s="46"/>
      <c r="ER91" s="46"/>
      <c r="ES91" s="46"/>
      <c r="ET91" s="46"/>
      <c r="EU91" s="46"/>
      <c r="EV91" s="46"/>
      <c r="EW91" s="46"/>
      <c r="EX91" s="46"/>
      <c r="EY91" s="46"/>
      <c r="EZ91" s="46"/>
      <c r="FA91" s="46"/>
      <c r="FB91" s="46"/>
      <c r="FC91" s="46"/>
      <c r="FD91" s="46"/>
      <c r="FE91" s="46"/>
      <c r="FF91" s="46"/>
      <c r="FG91" s="46"/>
      <c r="FH91" s="46"/>
      <c r="FI91" s="46"/>
      <c r="FJ91" s="46"/>
      <c r="FK91" s="46"/>
      <c r="FL91" s="46"/>
      <c r="FM91" s="46"/>
      <c r="FN91" s="46"/>
      <c r="FO91" s="46"/>
      <c r="FP91" s="46"/>
      <c r="FQ91" s="46"/>
      <c r="FR91" s="46"/>
      <c r="FS91" s="46"/>
      <c r="FT91" s="46"/>
      <c r="FU91" s="46"/>
      <c r="FV91" s="46"/>
      <c r="FW91" s="46"/>
      <c r="FX91" s="46"/>
      <c r="FY91" s="46"/>
      <c r="FZ91" s="46"/>
      <c r="GA91" s="46"/>
      <c r="GB91" s="46"/>
      <c r="GC91" s="46"/>
      <c r="GD91" s="46"/>
      <c r="GE91" s="46"/>
      <c r="GF91" s="46"/>
      <c r="GG91" s="46"/>
      <c r="GH91" s="46"/>
      <c r="GI91" s="46"/>
      <c r="GJ91" s="46"/>
      <c r="GK91" s="46"/>
      <c r="GL91" s="46"/>
      <c r="GM91" s="46"/>
      <c r="GN91" s="46"/>
      <c r="GO91" s="46"/>
      <c r="GP91" s="46"/>
      <c r="GQ91" s="46"/>
      <c r="GR91" s="46"/>
      <c r="GS91" s="46"/>
      <c r="GT91" s="46"/>
      <c r="GU91" s="46"/>
      <c r="GV91" s="46"/>
      <c r="GW91" s="46"/>
      <c r="GX91" s="46"/>
      <c r="GY91" s="46"/>
      <c r="GZ91" s="46"/>
      <c r="HA91" s="46"/>
      <c r="HB91" s="46"/>
      <c r="HC91" s="46"/>
      <c r="HD91" s="46"/>
      <c r="HE91" s="46"/>
      <c r="HF91" s="46"/>
      <c r="HG91" s="46"/>
      <c r="HH91" s="46"/>
      <c r="HI91" s="46"/>
      <c r="HJ91" s="46"/>
      <c r="HK91" s="46"/>
      <c r="HL91" s="46"/>
      <c r="HM91" s="46"/>
      <c r="HN91" s="46"/>
      <c r="HO91" s="46"/>
      <c r="HP91" s="46"/>
      <c r="HQ91" s="46"/>
      <c r="HR91" s="46"/>
      <c r="HS91" s="46"/>
      <c r="HT91" s="46"/>
      <c r="HU91" s="46"/>
      <c r="HV91" s="46"/>
      <c r="HW91" s="46"/>
      <c r="HX91" s="46"/>
      <c r="HY91" s="46"/>
      <c r="HZ91" s="46"/>
      <c r="IA91" s="46"/>
      <c r="IB91" s="46"/>
      <c r="IC91" s="46"/>
      <c r="ID91" s="46"/>
      <c r="IE91" s="46"/>
      <c r="IF91" s="46"/>
      <c r="IG91" s="46"/>
      <c r="IH91" s="46"/>
      <c r="II91" s="46"/>
      <c r="IJ91" s="46"/>
      <c r="IK91" s="46"/>
      <c r="IL91" s="46"/>
      <c r="IM91" s="46"/>
      <c r="IN91" s="46"/>
      <c r="IO91" s="46"/>
    </row>
    <row r="92" spans="1:249" s="6" customFormat="1" ht="41.25" customHeight="1">
      <c r="A92" s="31">
        <v>250380</v>
      </c>
      <c r="B92" s="15" t="s">
        <v>168</v>
      </c>
      <c r="C92" s="16"/>
      <c r="D92" s="16">
        <v>121000</v>
      </c>
      <c r="E92" s="16">
        <v>121000</v>
      </c>
      <c r="F92" s="27">
        <v>0</v>
      </c>
      <c r="G92" s="27">
        <f>SUM(E92/D92*100)</f>
        <v>100</v>
      </c>
      <c r="H92" s="44"/>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c r="BW92" s="46"/>
      <c r="BX92" s="46"/>
      <c r="BY92" s="46"/>
      <c r="BZ92" s="46"/>
      <c r="CA92" s="46"/>
      <c r="CB92" s="46"/>
      <c r="CC92" s="46"/>
      <c r="CD92" s="46"/>
      <c r="CE92" s="46"/>
      <c r="CF92" s="46"/>
      <c r="CG92" s="46"/>
      <c r="CH92" s="46"/>
      <c r="CI92" s="46"/>
      <c r="CJ92" s="46"/>
      <c r="CK92" s="46"/>
      <c r="CL92" s="46"/>
      <c r="CM92" s="46"/>
      <c r="CN92" s="46"/>
      <c r="CO92" s="46"/>
      <c r="CP92" s="46"/>
      <c r="CQ92" s="46"/>
      <c r="CR92" s="46"/>
      <c r="CS92" s="46"/>
      <c r="CT92" s="46"/>
      <c r="CU92" s="46"/>
      <c r="CV92" s="46"/>
      <c r="CW92" s="46"/>
      <c r="CX92" s="46"/>
      <c r="CY92" s="46"/>
      <c r="CZ92" s="46"/>
      <c r="DA92" s="46"/>
      <c r="DB92" s="46"/>
      <c r="DC92" s="46"/>
      <c r="DD92" s="46"/>
      <c r="DE92" s="46"/>
      <c r="DF92" s="46"/>
      <c r="DG92" s="46"/>
      <c r="DH92" s="46"/>
      <c r="DI92" s="46"/>
      <c r="DJ92" s="46"/>
      <c r="DK92" s="46"/>
      <c r="DL92" s="46"/>
      <c r="DM92" s="46"/>
      <c r="DN92" s="46"/>
      <c r="DO92" s="46"/>
      <c r="DP92" s="46"/>
      <c r="DQ92" s="46"/>
      <c r="DR92" s="46"/>
      <c r="DS92" s="46"/>
      <c r="DT92" s="46"/>
      <c r="DU92" s="46"/>
      <c r="DV92" s="46"/>
      <c r="DW92" s="46"/>
      <c r="DX92" s="46"/>
      <c r="DY92" s="46"/>
      <c r="DZ92" s="46"/>
      <c r="EA92" s="46"/>
      <c r="EB92" s="46"/>
      <c r="EC92" s="46"/>
      <c r="ED92" s="46"/>
      <c r="EE92" s="46"/>
      <c r="EF92" s="46"/>
      <c r="EG92" s="46"/>
      <c r="EH92" s="46"/>
      <c r="EI92" s="46"/>
      <c r="EJ92" s="46"/>
      <c r="EK92" s="46"/>
      <c r="EL92" s="46"/>
      <c r="EM92" s="46"/>
      <c r="EN92" s="46"/>
      <c r="EO92" s="46"/>
      <c r="EP92" s="46"/>
      <c r="EQ92" s="46"/>
      <c r="ER92" s="46"/>
      <c r="ES92" s="46"/>
      <c r="ET92" s="46"/>
      <c r="EU92" s="46"/>
      <c r="EV92" s="46"/>
      <c r="EW92" s="46"/>
      <c r="EX92" s="46"/>
      <c r="EY92" s="46"/>
      <c r="EZ92" s="46"/>
      <c r="FA92" s="46"/>
      <c r="FB92" s="46"/>
      <c r="FC92" s="46"/>
      <c r="FD92" s="46"/>
      <c r="FE92" s="46"/>
      <c r="FF92" s="46"/>
      <c r="FG92" s="46"/>
      <c r="FH92" s="46"/>
      <c r="FI92" s="46"/>
      <c r="FJ92" s="46"/>
      <c r="FK92" s="46"/>
      <c r="FL92" s="46"/>
      <c r="FM92" s="46"/>
      <c r="FN92" s="46"/>
      <c r="FO92" s="46"/>
      <c r="FP92" s="46"/>
      <c r="FQ92" s="46"/>
      <c r="FR92" s="46"/>
      <c r="FS92" s="46"/>
      <c r="FT92" s="46"/>
      <c r="FU92" s="46"/>
      <c r="FV92" s="46"/>
      <c r="FW92" s="46"/>
      <c r="FX92" s="46"/>
      <c r="FY92" s="46"/>
      <c r="FZ92" s="46"/>
      <c r="GA92" s="46"/>
      <c r="GB92" s="46"/>
      <c r="GC92" s="46"/>
      <c r="GD92" s="46"/>
      <c r="GE92" s="46"/>
      <c r="GF92" s="46"/>
      <c r="GG92" s="46"/>
      <c r="GH92" s="46"/>
      <c r="GI92" s="46"/>
      <c r="GJ92" s="46"/>
      <c r="GK92" s="46"/>
      <c r="GL92" s="46"/>
      <c r="GM92" s="46"/>
      <c r="GN92" s="46"/>
      <c r="GO92" s="46"/>
      <c r="GP92" s="46"/>
      <c r="GQ92" s="46"/>
      <c r="GR92" s="46"/>
      <c r="GS92" s="46"/>
      <c r="GT92" s="46"/>
      <c r="GU92" s="46"/>
      <c r="GV92" s="46"/>
      <c r="GW92" s="46"/>
      <c r="GX92" s="46"/>
      <c r="GY92" s="46"/>
      <c r="GZ92" s="46"/>
      <c r="HA92" s="46"/>
      <c r="HB92" s="46"/>
      <c r="HC92" s="46"/>
      <c r="HD92" s="46"/>
      <c r="HE92" s="46"/>
      <c r="HF92" s="46"/>
      <c r="HG92" s="46"/>
      <c r="HH92" s="46"/>
      <c r="HI92" s="46"/>
      <c r="HJ92" s="46"/>
      <c r="HK92" s="46"/>
      <c r="HL92" s="46"/>
      <c r="HM92" s="46"/>
      <c r="HN92" s="46"/>
      <c r="HO92" s="46"/>
      <c r="HP92" s="46"/>
      <c r="HQ92" s="46"/>
      <c r="HR92" s="46"/>
      <c r="HS92" s="46"/>
      <c r="HT92" s="46"/>
      <c r="HU92" s="46"/>
      <c r="HV92" s="46"/>
      <c r="HW92" s="46"/>
      <c r="HX92" s="46"/>
      <c r="HY92" s="46"/>
      <c r="HZ92" s="46"/>
      <c r="IA92" s="46"/>
      <c r="IB92" s="46"/>
      <c r="IC92" s="46"/>
      <c r="ID92" s="46"/>
      <c r="IE92" s="46"/>
      <c r="IF92" s="46"/>
      <c r="IG92" s="46"/>
      <c r="IH92" s="46"/>
      <c r="II92" s="46"/>
      <c r="IJ92" s="46"/>
      <c r="IK92" s="46"/>
      <c r="IL92" s="46"/>
      <c r="IM92" s="46"/>
      <c r="IN92" s="46"/>
      <c r="IO92" s="46"/>
    </row>
    <row r="93" spans="1:10" ht="24.75" customHeight="1">
      <c r="A93" s="30">
        <v>900203</v>
      </c>
      <c r="B93" s="12" t="s">
        <v>127</v>
      </c>
      <c r="C93" s="13">
        <f>SUM(C88:C91)</f>
        <v>157833574</v>
      </c>
      <c r="D93" s="13">
        <f>SUM(D88:D92)</f>
        <v>99560160.28</v>
      </c>
      <c r="E93" s="13">
        <f>SUM(E88:E92)</f>
        <v>88706103.7</v>
      </c>
      <c r="F93" s="10">
        <f t="shared" si="4"/>
        <v>56.20230312975109</v>
      </c>
      <c r="G93" s="10">
        <f>SUM(E93/D93*100)</f>
        <v>89.09799205879703</v>
      </c>
      <c r="I93" s="48">
        <f>112724026.12-E93</f>
        <v>24017922.42</v>
      </c>
      <c r="J93" s="50" t="e">
        <f>D93+D95-'1 Доходи'!#REF!</f>
        <v>#REF!</v>
      </c>
    </row>
    <row r="94" spans="1:249" s="6" customFormat="1" ht="17.25">
      <c r="A94" s="30"/>
      <c r="B94" s="12" t="s">
        <v>128</v>
      </c>
      <c r="C94" s="13">
        <f>C95</f>
        <v>85000</v>
      </c>
      <c r="D94" s="13">
        <f>D95</f>
        <v>50000</v>
      </c>
      <c r="E94" s="13">
        <f>E95</f>
        <v>5000</v>
      </c>
      <c r="F94" s="10">
        <f>SUM(E94/C94*100)</f>
        <v>5.88235294117647</v>
      </c>
      <c r="G94" s="10">
        <f>SUM(E94/D94*100)</f>
        <v>10</v>
      </c>
      <c r="H94" s="110"/>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46"/>
      <c r="BY94" s="46"/>
      <c r="BZ94" s="46"/>
      <c r="CA94" s="46"/>
      <c r="CB94" s="46"/>
      <c r="CC94" s="46"/>
      <c r="CD94" s="46"/>
      <c r="CE94" s="46"/>
      <c r="CF94" s="46"/>
      <c r="CG94" s="46"/>
      <c r="CH94" s="46"/>
      <c r="CI94" s="46"/>
      <c r="CJ94" s="46"/>
      <c r="CK94" s="46"/>
      <c r="CL94" s="46"/>
      <c r="CM94" s="46"/>
      <c r="CN94" s="46"/>
      <c r="CO94" s="46"/>
      <c r="CP94" s="46"/>
      <c r="CQ94" s="46"/>
      <c r="CR94" s="46"/>
      <c r="CS94" s="46"/>
      <c r="CT94" s="46"/>
      <c r="CU94" s="46"/>
      <c r="CV94" s="46"/>
      <c r="CW94" s="46"/>
      <c r="CX94" s="46"/>
      <c r="CY94" s="46"/>
      <c r="CZ94" s="46"/>
      <c r="DA94" s="46"/>
      <c r="DB94" s="46"/>
      <c r="DC94" s="46"/>
      <c r="DD94" s="46"/>
      <c r="DE94" s="46"/>
      <c r="DF94" s="46"/>
      <c r="DG94" s="46"/>
      <c r="DH94" s="46"/>
      <c r="DI94" s="46"/>
      <c r="DJ94" s="46"/>
      <c r="DK94" s="46"/>
      <c r="DL94" s="46"/>
      <c r="DM94" s="46"/>
      <c r="DN94" s="46"/>
      <c r="DO94" s="46"/>
      <c r="DP94" s="46"/>
      <c r="DQ94" s="46"/>
      <c r="DR94" s="46"/>
      <c r="DS94" s="46"/>
      <c r="DT94" s="46"/>
      <c r="DU94" s="46"/>
      <c r="DV94" s="46"/>
      <c r="DW94" s="46"/>
      <c r="DX94" s="46"/>
      <c r="DY94" s="46"/>
      <c r="DZ94" s="46"/>
      <c r="EA94" s="46"/>
      <c r="EB94" s="46"/>
      <c r="EC94" s="46"/>
      <c r="ED94" s="46"/>
      <c r="EE94" s="46"/>
      <c r="EF94" s="46"/>
      <c r="EG94" s="46"/>
      <c r="EH94" s="46"/>
      <c r="EI94" s="46"/>
      <c r="EJ94" s="46"/>
      <c r="EK94" s="46"/>
      <c r="EL94" s="46"/>
      <c r="EM94" s="46"/>
      <c r="EN94" s="46"/>
      <c r="EO94" s="46"/>
      <c r="EP94" s="46"/>
      <c r="EQ94" s="46"/>
      <c r="ER94" s="46"/>
      <c r="ES94" s="46"/>
      <c r="ET94" s="46"/>
      <c r="EU94" s="46"/>
      <c r="EV94" s="46"/>
      <c r="EW94" s="46"/>
      <c r="EX94" s="46"/>
      <c r="EY94" s="46"/>
      <c r="EZ94" s="46"/>
      <c r="FA94" s="46"/>
      <c r="FB94" s="46"/>
      <c r="FC94" s="46"/>
      <c r="FD94" s="46"/>
      <c r="FE94" s="46"/>
      <c r="FF94" s="46"/>
      <c r="FG94" s="46"/>
      <c r="FH94" s="46"/>
      <c r="FI94" s="46"/>
      <c r="FJ94" s="46"/>
      <c r="FK94" s="46"/>
      <c r="FL94" s="46"/>
      <c r="FM94" s="46"/>
      <c r="FN94" s="46"/>
      <c r="FO94" s="46"/>
      <c r="FP94" s="46"/>
      <c r="FQ94" s="46"/>
      <c r="FR94" s="46"/>
      <c r="FS94" s="46"/>
      <c r="FT94" s="46"/>
      <c r="FU94" s="46"/>
      <c r="FV94" s="46"/>
      <c r="FW94" s="46"/>
      <c r="FX94" s="46"/>
      <c r="FY94" s="46"/>
      <c r="FZ94" s="46"/>
      <c r="GA94" s="46"/>
      <c r="GB94" s="46"/>
      <c r="GC94" s="46"/>
      <c r="GD94" s="46"/>
      <c r="GE94" s="46"/>
      <c r="GF94" s="46"/>
      <c r="GG94" s="46"/>
      <c r="GH94" s="46"/>
      <c r="GI94" s="46"/>
      <c r="GJ94" s="46"/>
      <c r="GK94" s="46"/>
      <c r="GL94" s="46"/>
      <c r="GM94" s="46"/>
      <c r="GN94" s="46"/>
      <c r="GO94" s="46"/>
      <c r="GP94" s="46"/>
      <c r="GQ94" s="46"/>
      <c r="GR94" s="46"/>
      <c r="GS94" s="46"/>
      <c r="GT94" s="46"/>
      <c r="GU94" s="46"/>
      <c r="GV94" s="46"/>
      <c r="GW94" s="46"/>
      <c r="GX94" s="46"/>
      <c r="GY94" s="46"/>
      <c r="GZ94" s="46"/>
      <c r="HA94" s="46"/>
      <c r="HB94" s="46"/>
      <c r="HC94" s="46"/>
      <c r="HD94" s="46"/>
      <c r="HE94" s="46"/>
      <c r="HF94" s="46"/>
      <c r="HG94" s="46"/>
      <c r="HH94" s="46"/>
      <c r="HI94" s="46"/>
      <c r="HJ94" s="46"/>
      <c r="HK94" s="46"/>
      <c r="HL94" s="46"/>
      <c r="HM94" s="46"/>
      <c r="HN94" s="46"/>
      <c r="HO94" s="46"/>
      <c r="HP94" s="46"/>
      <c r="HQ94" s="46"/>
      <c r="HR94" s="46"/>
      <c r="HS94" s="46"/>
      <c r="HT94" s="46"/>
      <c r="HU94" s="46"/>
      <c r="HV94" s="46"/>
      <c r="HW94" s="46"/>
      <c r="HX94" s="46"/>
      <c r="HY94" s="46"/>
      <c r="HZ94" s="46"/>
      <c r="IA94" s="46"/>
      <c r="IB94" s="46"/>
      <c r="IC94" s="46"/>
      <c r="ID94" s="46"/>
      <c r="IE94" s="46"/>
      <c r="IF94" s="46"/>
      <c r="IG94" s="46"/>
      <c r="IH94" s="46"/>
      <c r="II94" s="46"/>
      <c r="IJ94" s="46"/>
      <c r="IK94" s="46"/>
      <c r="IL94" s="46"/>
      <c r="IM94" s="46"/>
      <c r="IN94" s="46"/>
      <c r="IO94" s="46"/>
    </row>
    <row r="95" spans="1:7" ht="24.75" customHeight="1">
      <c r="A95" s="51">
        <v>250911</v>
      </c>
      <c r="B95" s="52" t="s">
        <v>129</v>
      </c>
      <c r="C95" s="20">
        <v>85000</v>
      </c>
      <c r="D95" s="20">
        <v>50000</v>
      </c>
      <c r="E95" s="20">
        <v>5000</v>
      </c>
      <c r="F95" s="27">
        <f>SUM(E95/C95*100)</f>
        <v>5.88235294117647</v>
      </c>
      <c r="G95" s="27">
        <f>SUM(E95/D95*100)</f>
        <v>10</v>
      </c>
    </row>
    <row r="96" spans="1:7" ht="18.75" customHeight="1">
      <c r="A96" s="146" t="s">
        <v>1</v>
      </c>
      <c r="B96" s="147"/>
      <c r="C96" s="147"/>
      <c r="D96" s="147"/>
      <c r="E96" s="147"/>
      <c r="F96" s="147"/>
      <c r="G96" s="148"/>
    </row>
    <row r="97" spans="1:7" ht="17.25">
      <c r="A97" s="7" t="s">
        <v>130</v>
      </c>
      <c r="B97" s="8" t="s">
        <v>131</v>
      </c>
      <c r="C97" s="9">
        <v>30000</v>
      </c>
      <c r="D97" s="9"/>
      <c r="E97" s="9">
        <v>14744.09</v>
      </c>
      <c r="F97" s="10">
        <f aca="true" t="shared" si="7" ref="F97:F104">SUM(E97/C97*100)</f>
        <v>49.14696666666667</v>
      </c>
      <c r="G97" s="10">
        <v>0</v>
      </c>
    </row>
    <row r="98" spans="1:7" ht="18" customHeight="1">
      <c r="A98" s="11" t="s">
        <v>5</v>
      </c>
      <c r="B98" s="12" t="s">
        <v>6</v>
      </c>
      <c r="C98" s="13">
        <f>C99</f>
        <v>836394</v>
      </c>
      <c r="D98" s="13">
        <f>D100+D99</f>
        <v>379968</v>
      </c>
      <c r="E98" s="13">
        <f>E100+E99</f>
        <v>712814.64</v>
      </c>
      <c r="F98" s="10">
        <f t="shared" si="7"/>
        <v>85.22474336257793</v>
      </c>
      <c r="G98" s="10">
        <v>0</v>
      </c>
    </row>
    <row r="99" spans="1:7" ht="21" customHeight="1">
      <c r="A99" s="14" t="s">
        <v>7</v>
      </c>
      <c r="B99" s="15" t="s">
        <v>132</v>
      </c>
      <c r="C99" s="16">
        <v>836394</v>
      </c>
      <c r="D99" s="16">
        <v>246768</v>
      </c>
      <c r="E99" s="16">
        <v>712814.64</v>
      </c>
      <c r="F99" s="27">
        <f t="shared" si="7"/>
        <v>85.22474336257793</v>
      </c>
      <c r="G99" s="27">
        <v>0</v>
      </c>
    </row>
    <row r="100" spans="1:7" ht="21" customHeight="1">
      <c r="A100" s="14" t="s">
        <v>242</v>
      </c>
      <c r="B100" s="15"/>
      <c r="C100" s="16"/>
      <c r="D100" s="16">
        <v>133200</v>
      </c>
      <c r="E100" s="16"/>
      <c r="F100" s="27"/>
      <c r="G100" s="27"/>
    </row>
    <row r="101" spans="1:7" ht="21" customHeight="1">
      <c r="A101" s="11" t="s">
        <v>21</v>
      </c>
      <c r="B101" s="12" t="s">
        <v>133</v>
      </c>
      <c r="C101" s="13">
        <f>C102+C103</f>
        <v>1464500</v>
      </c>
      <c r="D101" s="13">
        <f>D102+D103</f>
        <v>142608</v>
      </c>
      <c r="E101" s="13">
        <f>E102+E103</f>
        <v>1002750.1</v>
      </c>
      <c r="F101" s="10">
        <f t="shared" si="7"/>
        <v>68.47047456469785</v>
      </c>
      <c r="G101" s="10">
        <v>0</v>
      </c>
    </row>
    <row r="102" spans="1:7" ht="21" customHeight="1">
      <c r="A102" s="14" t="s">
        <v>23</v>
      </c>
      <c r="B102" s="15" t="s">
        <v>24</v>
      </c>
      <c r="C102" s="16">
        <v>1464500</v>
      </c>
      <c r="D102" s="16">
        <v>77716</v>
      </c>
      <c r="E102" s="16">
        <v>937858.1</v>
      </c>
      <c r="F102" s="27">
        <f t="shared" si="7"/>
        <v>64.0394742232844</v>
      </c>
      <c r="G102" s="27">
        <v>0</v>
      </c>
    </row>
    <row r="103" spans="1:7" ht="21" customHeight="1">
      <c r="A103" s="14" t="s">
        <v>175</v>
      </c>
      <c r="B103" s="15" t="s">
        <v>177</v>
      </c>
      <c r="C103" s="16"/>
      <c r="D103" s="16">
        <v>64892</v>
      </c>
      <c r="E103" s="16">
        <v>64892</v>
      </c>
      <c r="F103" s="27"/>
      <c r="G103" s="27"/>
    </row>
    <row r="104" spans="1:7" ht="18">
      <c r="A104" s="11" t="s">
        <v>28</v>
      </c>
      <c r="B104" s="12" t="s">
        <v>134</v>
      </c>
      <c r="C104" s="13">
        <f>C106+C105</f>
        <v>235100</v>
      </c>
      <c r="D104" s="13">
        <f>D106+D105</f>
        <v>30552</v>
      </c>
      <c r="E104" s="13">
        <f>E106+E105</f>
        <v>103179.12</v>
      </c>
      <c r="F104" s="10">
        <f t="shared" si="7"/>
        <v>43.887333049766056</v>
      </c>
      <c r="G104" s="122" t="s">
        <v>202</v>
      </c>
    </row>
    <row r="105" spans="1:7" ht="40.5" customHeight="1">
      <c r="A105" s="14" t="s">
        <v>34</v>
      </c>
      <c r="B105" s="15" t="s">
        <v>35</v>
      </c>
      <c r="C105" s="16"/>
      <c r="D105" s="16">
        <v>30552</v>
      </c>
      <c r="E105" s="16">
        <v>30552</v>
      </c>
      <c r="F105" s="27"/>
      <c r="G105" s="27">
        <f>SUM(E105/D105*100)</f>
        <v>100</v>
      </c>
    </row>
    <row r="106" spans="1:7" ht="19.5" customHeight="1">
      <c r="A106" s="14" t="s">
        <v>94</v>
      </c>
      <c r="B106" s="15" t="s">
        <v>135</v>
      </c>
      <c r="C106" s="16">
        <v>235100</v>
      </c>
      <c r="D106" s="54"/>
      <c r="E106" s="16">
        <v>72627.12</v>
      </c>
      <c r="F106" s="27">
        <f>SUM(E106/C106*100)</f>
        <v>30.892011909825605</v>
      </c>
      <c r="G106" s="27">
        <v>0</v>
      </c>
    </row>
    <row r="107" spans="1:7" ht="22.5" customHeight="1">
      <c r="A107" s="11" t="s">
        <v>136</v>
      </c>
      <c r="B107" s="12" t="s">
        <v>137</v>
      </c>
      <c r="C107" s="13">
        <f>SUM(C108:C110)</f>
        <v>94850</v>
      </c>
      <c r="D107" s="13">
        <f>SUM(D108:D110)</f>
        <v>34250</v>
      </c>
      <c r="E107" s="13">
        <f>SUM(E108:E110)</f>
        <v>33734.78</v>
      </c>
      <c r="F107" s="10">
        <f aca="true" t="shared" si="8" ref="F107:F120">SUM(E107/C107*100)</f>
        <v>35.56645229309436</v>
      </c>
      <c r="G107" s="10">
        <f>SUM(E107/D107*100)</f>
        <v>98.49570802919708</v>
      </c>
    </row>
    <row r="108" spans="1:7" ht="17.25" customHeight="1">
      <c r="A108" s="14" t="s">
        <v>138</v>
      </c>
      <c r="B108" s="15" t="s">
        <v>106</v>
      </c>
      <c r="C108" s="16">
        <v>27100</v>
      </c>
      <c r="D108" s="16">
        <v>21050</v>
      </c>
      <c r="E108" s="16">
        <v>25550</v>
      </c>
      <c r="F108" s="27">
        <f t="shared" si="8"/>
        <v>94.28044280442805</v>
      </c>
      <c r="G108" s="27">
        <f>SUM(E108/D108*100)</f>
        <v>121.37767220902613</v>
      </c>
    </row>
    <row r="109" spans="1:7" ht="22.5" customHeight="1">
      <c r="A109" s="14" t="s">
        <v>139</v>
      </c>
      <c r="B109" s="15" t="s">
        <v>108</v>
      </c>
      <c r="C109" s="16">
        <v>20575</v>
      </c>
      <c r="D109" s="16">
        <v>13200</v>
      </c>
      <c r="E109" s="16">
        <v>3615.89</v>
      </c>
      <c r="F109" s="27">
        <f t="shared" si="8"/>
        <v>17.574191980558933</v>
      </c>
      <c r="G109" s="27">
        <f>SUM(E109/D109*100)</f>
        <v>27.39310606060606</v>
      </c>
    </row>
    <row r="110" spans="1:7" ht="21.75" customHeight="1">
      <c r="A110" s="14" t="s">
        <v>140</v>
      </c>
      <c r="B110" s="15" t="s">
        <v>109</v>
      </c>
      <c r="C110" s="16">
        <v>47175</v>
      </c>
      <c r="D110" s="16"/>
      <c r="E110" s="16">
        <v>4568.89</v>
      </c>
      <c r="F110" s="27">
        <f t="shared" si="8"/>
        <v>9.684981452040278</v>
      </c>
      <c r="G110" s="27">
        <v>0</v>
      </c>
    </row>
    <row r="111" spans="1:249" s="6" customFormat="1" ht="21.75" customHeight="1">
      <c r="A111" s="30">
        <v>130000</v>
      </c>
      <c r="B111" s="12" t="s">
        <v>114</v>
      </c>
      <c r="C111" s="34"/>
      <c r="D111" s="34">
        <f>D112</f>
        <v>2100</v>
      </c>
      <c r="E111" s="34">
        <f>E112</f>
        <v>0</v>
      </c>
      <c r="F111" s="10"/>
      <c r="G111" s="10"/>
      <c r="H111" s="110"/>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c r="CB111" s="46"/>
      <c r="CC111" s="46"/>
      <c r="CD111" s="46"/>
      <c r="CE111" s="46"/>
      <c r="CF111" s="46"/>
      <c r="CG111" s="46"/>
      <c r="CH111" s="46"/>
      <c r="CI111" s="46"/>
      <c r="CJ111" s="46"/>
      <c r="CK111" s="46"/>
      <c r="CL111" s="46"/>
      <c r="CM111" s="46"/>
      <c r="CN111" s="46"/>
      <c r="CO111" s="46"/>
      <c r="CP111" s="46"/>
      <c r="CQ111" s="46"/>
      <c r="CR111" s="46"/>
      <c r="CS111" s="46"/>
      <c r="CT111" s="46"/>
      <c r="CU111" s="46"/>
      <c r="CV111" s="46"/>
      <c r="CW111" s="46"/>
      <c r="CX111" s="46"/>
      <c r="CY111" s="46"/>
      <c r="CZ111" s="46"/>
      <c r="DA111" s="46"/>
      <c r="DB111" s="46"/>
      <c r="DC111" s="46"/>
      <c r="DD111" s="46"/>
      <c r="DE111" s="46"/>
      <c r="DF111" s="46"/>
      <c r="DG111" s="46"/>
      <c r="DH111" s="46"/>
      <c r="DI111" s="46"/>
      <c r="DJ111" s="46"/>
      <c r="DK111" s="46"/>
      <c r="DL111" s="46"/>
      <c r="DM111" s="46"/>
      <c r="DN111" s="46"/>
      <c r="DO111" s="46"/>
      <c r="DP111" s="46"/>
      <c r="DQ111" s="46"/>
      <c r="DR111" s="46"/>
      <c r="DS111" s="46"/>
      <c r="DT111" s="46"/>
      <c r="DU111" s="46"/>
      <c r="DV111" s="46"/>
      <c r="DW111" s="46"/>
      <c r="DX111" s="46"/>
      <c r="DY111" s="46"/>
      <c r="DZ111" s="46"/>
      <c r="EA111" s="46"/>
      <c r="EB111" s="46"/>
      <c r="EC111" s="46"/>
      <c r="ED111" s="46"/>
      <c r="EE111" s="46"/>
      <c r="EF111" s="46"/>
      <c r="EG111" s="46"/>
      <c r="EH111" s="46"/>
      <c r="EI111" s="46"/>
      <c r="EJ111" s="46"/>
      <c r="EK111" s="46"/>
      <c r="EL111" s="46"/>
      <c r="EM111" s="46"/>
      <c r="EN111" s="46"/>
      <c r="EO111" s="46"/>
      <c r="EP111" s="46"/>
      <c r="EQ111" s="46"/>
      <c r="ER111" s="46"/>
      <c r="ES111" s="46"/>
      <c r="ET111" s="46"/>
      <c r="EU111" s="46"/>
      <c r="EV111" s="46"/>
      <c r="EW111" s="46"/>
      <c r="EX111" s="46"/>
      <c r="EY111" s="46"/>
      <c r="EZ111" s="46"/>
      <c r="FA111" s="46"/>
      <c r="FB111" s="46"/>
      <c r="FC111" s="46"/>
      <c r="FD111" s="46"/>
      <c r="FE111" s="46"/>
      <c r="FF111" s="46"/>
      <c r="FG111" s="46"/>
      <c r="FH111" s="46"/>
      <c r="FI111" s="46"/>
      <c r="FJ111" s="46"/>
      <c r="FK111" s="46"/>
      <c r="FL111" s="46"/>
      <c r="FM111" s="46"/>
      <c r="FN111" s="46"/>
      <c r="FO111" s="46"/>
      <c r="FP111" s="46"/>
      <c r="FQ111" s="46"/>
      <c r="FR111" s="46"/>
      <c r="FS111" s="46"/>
      <c r="FT111" s="46"/>
      <c r="FU111" s="46"/>
      <c r="FV111" s="46"/>
      <c r="FW111" s="46"/>
      <c r="FX111" s="46"/>
      <c r="FY111" s="46"/>
      <c r="FZ111" s="46"/>
      <c r="GA111" s="46"/>
      <c r="GB111" s="46"/>
      <c r="GC111" s="46"/>
      <c r="GD111" s="46"/>
      <c r="GE111" s="46"/>
      <c r="GF111" s="46"/>
      <c r="GG111" s="46"/>
      <c r="GH111" s="46"/>
      <c r="GI111" s="46"/>
      <c r="GJ111" s="46"/>
      <c r="GK111" s="46"/>
      <c r="GL111" s="46"/>
      <c r="GM111" s="46"/>
      <c r="GN111" s="46"/>
      <c r="GO111" s="46"/>
      <c r="GP111" s="46"/>
      <c r="GQ111" s="46"/>
      <c r="GR111" s="46"/>
      <c r="GS111" s="46"/>
      <c r="GT111" s="46"/>
      <c r="GU111" s="46"/>
      <c r="GV111" s="46"/>
      <c r="GW111" s="46"/>
      <c r="GX111" s="46"/>
      <c r="GY111" s="46"/>
      <c r="GZ111" s="46"/>
      <c r="HA111" s="46"/>
      <c r="HB111" s="46"/>
      <c r="HC111" s="46"/>
      <c r="HD111" s="46"/>
      <c r="HE111" s="46"/>
      <c r="HF111" s="46"/>
      <c r="HG111" s="46"/>
      <c r="HH111" s="46"/>
      <c r="HI111" s="46"/>
      <c r="HJ111" s="46"/>
      <c r="HK111" s="46"/>
      <c r="HL111" s="46"/>
      <c r="HM111" s="46"/>
      <c r="HN111" s="46"/>
      <c r="HO111" s="46"/>
      <c r="HP111" s="46"/>
      <c r="HQ111" s="46"/>
      <c r="HR111" s="46"/>
      <c r="HS111" s="46"/>
      <c r="HT111" s="46"/>
      <c r="HU111" s="46"/>
      <c r="HV111" s="46"/>
      <c r="HW111" s="46"/>
      <c r="HX111" s="46"/>
      <c r="HY111" s="46"/>
      <c r="HZ111" s="46"/>
      <c r="IA111" s="46"/>
      <c r="IB111" s="46"/>
      <c r="IC111" s="46"/>
      <c r="ID111" s="46"/>
      <c r="IE111" s="46"/>
      <c r="IF111" s="46"/>
      <c r="IG111" s="46"/>
      <c r="IH111" s="46"/>
      <c r="II111" s="46"/>
      <c r="IJ111" s="46"/>
      <c r="IK111" s="46"/>
      <c r="IL111" s="46"/>
      <c r="IM111" s="46"/>
      <c r="IN111" s="46"/>
      <c r="IO111" s="46"/>
    </row>
    <row r="112" spans="1:7" ht="21.75" customHeight="1">
      <c r="A112" s="31">
        <v>130102</v>
      </c>
      <c r="B112" s="15" t="s">
        <v>115</v>
      </c>
      <c r="C112" s="20"/>
      <c r="D112" s="20">
        <v>2100</v>
      </c>
      <c r="E112" s="20"/>
      <c r="F112" s="27"/>
      <c r="G112" s="27"/>
    </row>
    <row r="113" spans="1:7" ht="24" customHeight="1">
      <c r="A113" s="32" t="s">
        <v>141</v>
      </c>
      <c r="B113" s="33" t="s">
        <v>142</v>
      </c>
      <c r="C113" s="34">
        <f>C114</f>
        <v>46525</v>
      </c>
      <c r="D113" s="34">
        <f>D114</f>
        <v>61525</v>
      </c>
      <c r="E113" s="34">
        <f>E114</f>
        <v>0</v>
      </c>
      <c r="F113" s="10">
        <f t="shared" si="8"/>
        <v>0</v>
      </c>
      <c r="G113" s="10">
        <v>0</v>
      </c>
    </row>
    <row r="114" spans="1:7" ht="24" customHeight="1">
      <c r="A114" s="14" t="s">
        <v>143</v>
      </c>
      <c r="B114" s="15" t="s">
        <v>144</v>
      </c>
      <c r="C114" s="16">
        <v>46525</v>
      </c>
      <c r="D114" s="16">
        <v>61525</v>
      </c>
      <c r="E114" s="16"/>
      <c r="F114" s="27"/>
      <c r="G114" s="27">
        <v>0</v>
      </c>
    </row>
    <row r="115" spans="1:249" s="6" customFormat="1" ht="24" customHeight="1">
      <c r="A115" s="30">
        <v>170000</v>
      </c>
      <c r="B115" s="12" t="s">
        <v>118</v>
      </c>
      <c r="C115" s="13"/>
      <c r="D115" s="13">
        <f>D116</f>
        <v>925072</v>
      </c>
      <c r="E115" s="13">
        <f>E116</f>
        <v>338.22</v>
      </c>
      <c r="F115" s="10"/>
      <c r="G115" s="27">
        <v>0</v>
      </c>
      <c r="H115" s="110"/>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46"/>
      <c r="BA115" s="46"/>
      <c r="BB115" s="46"/>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c r="DM115" s="46"/>
      <c r="DN115" s="46"/>
      <c r="DO115" s="46"/>
      <c r="DP115" s="46"/>
      <c r="DQ115" s="46"/>
      <c r="DR115" s="46"/>
      <c r="DS115" s="46"/>
      <c r="DT115" s="46"/>
      <c r="DU115" s="46"/>
      <c r="DV115" s="46"/>
      <c r="DW115" s="46"/>
      <c r="DX115" s="46"/>
      <c r="DY115" s="46"/>
      <c r="DZ115" s="46"/>
      <c r="EA115" s="46"/>
      <c r="EB115" s="46"/>
      <c r="EC115" s="46"/>
      <c r="ED115" s="46"/>
      <c r="EE115" s="46"/>
      <c r="EF115" s="46"/>
      <c r="EG115" s="46"/>
      <c r="EH115" s="46"/>
      <c r="EI115" s="46"/>
      <c r="EJ115" s="46"/>
      <c r="EK115" s="46"/>
      <c r="EL115" s="46"/>
      <c r="EM115" s="46"/>
      <c r="EN115" s="46"/>
      <c r="EO115" s="46"/>
      <c r="EP115" s="46"/>
      <c r="EQ115" s="46"/>
      <c r="ER115" s="46"/>
      <c r="ES115" s="46"/>
      <c r="ET115" s="46"/>
      <c r="EU115" s="46"/>
      <c r="EV115" s="46"/>
      <c r="EW115" s="46"/>
      <c r="EX115" s="46"/>
      <c r="EY115" s="46"/>
      <c r="EZ115" s="46"/>
      <c r="FA115" s="46"/>
      <c r="FB115" s="46"/>
      <c r="FC115" s="46"/>
      <c r="FD115" s="46"/>
      <c r="FE115" s="46"/>
      <c r="FF115" s="46"/>
      <c r="FG115" s="46"/>
      <c r="FH115" s="46"/>
      <c r="FI115" s="46"/>
      <c r="FJ115" s="46"/>
      <c r="FK115" s="46"/>
      <c r="FL115" s="46"/>
      <c r="FM115" s="46"/>
      <c r="FN115" s="46"/>
      <c r="FO115" s="46"/>
      <c r="FP115" s="46"/>
      <c r="FQ115" s="46"/>
      <c r="FR115" s="46"/>
      <c r="FS115" s="46"/>
      <c r="FT115" s="46"/>
      <c r="FU115" s="46"/>
      <c r="FV115" s="46"/>
      <c r="FW115" s="46"/>
      <c r="FX115" s="46"/>
      <c r="FY115" s="46"/>
      <c r="FZ115" s="46"/>
      <c r="GA115" s="46"/>
      <c r="GB115" s="46"/>
      <c r="GC115" s="46"/>
      <c r="GD115" s="46"/>
      <c r="GE115" s="46"/>
      <c r="GF115" s="46"/>
      <c r="GG115" s="46"/>
      <c r="GH115" s="46"/>
      <c r="GI115" s="46"/>
      <c r="GJ115" s="46"/>
      <c r="GK115" s="46"/>
      <c r="GL115" s="46"/>
      <c r="GM115" s="46"/>
      <c r="GN115" s="46"/>
      <c r="GO115" s="46"/>
      <c r="GP115" s="46"/>
      <c r="GQ115" s="46"/>
      <c r="GR115" s="46"/>
      <c r="GS115" s="46"/>
      <c r="GT115" s="46"/>
      <c r="GU115" s="46"/>
      <c r="GV115" s="46"/>
      <c r="GW115" s="46"/>
      <c r="GX115" s="46"/>
      <c r="GY115" s="46"/>
      <c r="GZ115" s="46"/>
      <c r="HA115" s="46"/>
      <c r="HB115" s="46"/>
      <c r="HC115" s="46"/>
      <c r="HD115" s="46"/>
      <c r="HE115" s="46"/>
      <c r="HF115" s="46"/>
      <c r="HG115" s="46"/>
      <c r="HH115" s="46"/>
      <c r="HI115" s="46"/>
      <c r="HJ115" s="46"/>
      <c r="HK115" s="46"/>
      <c r="HL115" s="46"/>
      <c r="HM115" s="46"/>
      <c r="HN115" s="46"/>
      <c r="HO115" s="46"/>
      <c r="HP115" s="46"/>
      <c r="HQ115" s="46"/>
      <c r="HR115" s="46"/>
      <c r="HS115" s="46"/>
      <c r="HT115" s="46"/>
      <c r="HU115" s="46"/>
      <c r="HV115" s="46"/>
      <c r="HW115" s="46"/>
      <c r="HX115" s="46"/>
      <c r="HY115" s="46"/>
      <c r="HZ115" s="46"/>
      <c r="IA115" s="46"/>
      <c r="IB115" s="46"/>
      <c r="IC115" s="46"/>
      <c r="ID115" s="46"/>
      <c r="IE115" s="46"/>
      <c r="IF115" s="46"/>
      <c r="IG115" s="46"/>
      <c r="IH115" s="46"/>
      <c r="II115" s="46"/>
      <c r="IJ115" s="46"/>
      <c r="IK115" s="46"/>
      <c r="IL115" s="46"/>
      <c r="IM115" s="46"/>
      <c r="IN115" s="46"/>
      <c r="IO115" s="46"/>
    </row>
    <row r="116" spans="1:7" ht="38.25" customHeight="1">
      <c r="A116" s="14" t="s">
        <v>250</v>
      </c>
      <c r="B116" s="15" t="s">
        <v>249</v>
      </c>
      <c r="C116" s="16"/>
      <c r="D116" s="16">
        <v>925072</v>
      </c>
      <c r="E116" s="16">
        <v>338.22</v>
      </c>
      <c r="F116" s="27"/>
      <c r="G116" s="27">
        <v>0</v>
      </c>
    </row>
    <row r="117" spans="1:249" s="6" customFormat="1" ht="24" customHeight="1">
      <c r="A117" s="11" t="s">
        <v>246</v>
      </c>
      <c r="B117" s="12" t="s">
        <v>247</v>
      </c>
      <c r="C117" s="13"/>
      <c r="D117" s="13">
        <f>D118</f>
        <v>99121</v>
      </c>
      <c r="E117" s="13">
        <f>E118</f>
        <v>0</v>
      </c>
      <c r="F117" s="10"/>
      <c r="G117" s="27">
        <v>0</v>
      </c>
      <c r="H117" s="110"/>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6"/>
      <c r="BY117" s="46"/>
      <c r="BZ117" s="46"/>
      <c r="CA117" s="46"/>
      <c r="CB117" s="46"/>
      <c r="CC117" s="46"/>
      <c r="CD117" s="46"/>
      <c r="CE117" s="46"/>
      <c r="CF117" s="46"/>
      <c r="CG117" s="46"/>
      <c r="CH117" s="46"/>
      <c r="CI117" s="46"/>
      <c r="CJ117" s="46"/>
      <c r="CK117" s="46"/>
      <c r="CL117" s="46"/>
      <c r="CM117" s="46"/>
      <c r="CN117" s="46"/>
      <c r="CO117" s="46"/>
      <c r="CP117" s="46"/>
      <c r="CQ117" s="46"/>
      <c r="CR117" s="46"/>
      <c r="CS117" s="46"/>
      <c r="CT117" s="46"/>
      <c r="CU117" s="46"/>
      <c r="CV117" s="46"/>
      <c r="CW117" s="46"/>
      <c r="CX117" s="46"/>
      <c r="CY117" s="46"/>
      <c r="CZ117" s="46"/>
      <c r="DA117" s="46"/>
      <c r="DB117" s="46"/>
      <c r="DC117" s="46"/>
      <c r="DD117" s="46"/>
      <c r="DE117" s="46"/>
      <c r="DF117" s="46"/>
      <c r="DG117" s="46"/>
      <c r="DH117" s="46"/>
      <c r="DI117" s="46"/>
      <c r="DJ117" s="46"/>
      <c r="DK117" s="46"/>
      <c r="DL117" s="46"/>
      <c r="DM117" s="46"/>
      <c r="DN117" s="46"/>
      <c r="DO117" s="46"/>
      <c r="DP117" s="46"/>
      <c r="DQ117" s="46"/>
      <c r="DR117" s="46"/>
      <c r="DS117" s="46"/>
      <c r="DT117" s="46"/>
      <c r="DU117" s="46"/>
      <c r="DV117" s="46"/>
      <c r="DW117" s="46"/>
      <c r="DX117" s="46"/>
      <c r="DY117" s="46"/>
      <c r="DZ117" s="46"/>
      <c r="EA117" s="46"/>
      <c r="EB117" s="46"/>
      <c r="EC117" s="46"/>
      <c r="ED117" s="46"/>
      <c r="EE117" s="46"/>
      <c r="EF117" s="46"/>
      <c r="EG117" s="46"/>
      <c r="EH117" s="46"/>
      <c r="EI117" s="46"/>
      <c r="EJ117" s="46"/>
      <c r="EK117" s="46"/>
      <c r="EL117" s="46"/>
      <c r="EM117" s="46"/>
      <c r="EN117" s="46"/>
      <c r="EO117" s="46"/>
      <c r="EP117" s="46"/>
      <c r="EQ117" s="46"/>
      <c r="ER117" s="46"/>
      <c r="ES117" s="46"/>
      <c r="ET117" s="46"/>
      <c r="EU117" s="46"/>
      <c r="EV117" s="46"/>
      <c r="EW117" s="46"/>
      <c r="EX117" s="46"/>
      <c r="EY117" s="46"/>
      <c r="EZ117" s="46"/>
      <c r="FA117" s="46"/>
      <c r="FB117" s="46"/>
      <c r="FC117" s="46"/>
      <c r="FD117" s="46"/>
      <c r="FE117" s="46"/>
      <c r="FF117" s="46"/>
      <c r="FG117" s="46"/>
      <c r="FH117" s="46"/>
      <c r="FI117" s="46"/>
      <c r="FJ117" s="46"/>
      <c r="FK117" s="46"/>
      <c r="FL117" s="46"/>
      <c r="FM117" s="46"/>
      <c r="FN117" s="46"/>
      <c r="FO117" s="46"/>
      <c r="FP117" s="46"/>
      <c r="FQ117" s="46"/>
      <c r="FR117" s="46"/>
      <c r="FS117" s="46"/>
      <c r="FT117" s="46"/>
      <c r="FU117" s="46"/>
      <c r="FV117" s="46"/>
      <c r="FW117" s="46"/>
      <c r="FX117" s="46"/>
      <c r="FY117" s="46"/>
      <c r="FZ117" s="46"/>
      <c r="GA117" s="46"/>
      <c r="GB117" s="46"/>
      <c r="GC117" s="46"/>
      <c r="GD117" s="46"/>
      <c r="GE117" s="46"/>
      <c r="GF117" s="46"/>
      <c r="GG117" s="46"/>
      <c r="GH117" s="46"/>
      <c r="GI117" s="46"/>
      <c r="GJ117" s="46"/>
      <c r="GK117" s="46"/>
      <c r="GL117" s="46"/>
      <c r="GM117" s="46"/>
      <c r="GN117" s="46"/>
      <c r="GO117" s="46"/>
      <c r="GP117" s="46"/>
      <c r="GQ117" s="46"/>
      <c r="GR117" s="46"/>
      <c r="GS117" s="46"/>
      <c r="GT117" s="46"/>
      <c r="GU117" s="46"/>
      <c r="GV117" s="46"/>
      <c r="GW117" s="46"/>
      <c r="GX117" s="46"/>
      <c r="GY117" s="46"/>
      <c r="GZ117" s="46"/>
      <c r="HA117" s="46"/>
      <c r="HB117" s="46"/>
      <c r="HC117" s="46"/>
      <c r="HD117" s="46"/>
      <c r="HE117" s="46"/>
      <c r="HF117" s="46"/>
      <c r="HG117" s="46"/>
      <c r="HH117" s="46"/>
      <c r="HI117" s="46"/>
      <c r="HJ117" s="46"/>
      <c r="HK117" s="46"/>
      <c r="HL117" s="46"/>
      <c r="HM117" s="46"/>
      <c r="HN117" s="46"/>
      <c r="HO117" s="46"/>
      <c r="HP117" s="46"/>
      <c r="HQ117" s="46"/>
      <c r="HR117" s="46"/>
      <c r="HS117" s="46"/>
      <c r="HT117" s="46"/>
      <c r="HU117" s="46"/>
      <c r="HV117" s="46"/>
      <c r="HW117" s="46"/>
      <c r="HX117" s="46"/>
      <c r="HY117" s="46"/>
      <c r="HZ117" s="46"/>
      <c r="IA117" s="46"/>
      <c r="IB117" s="46"/>
      <c r="IC117" s="46"/>
      <c r="ID117" s="46"/>
      <c r="IE117" s="46"/>
      <c r="IF117" s="46"/>
      <c r="IG117" s="46"/>
      <c r="IH117" s="46"/>
      <c r="II117" s="46"/>
      <c r="IJ117" s="46"/>
      <c r="IK117" s="46"/>
      <c r="IL117" s="46"/>
      <c r="IM117" s="46"/>
      <c r="IN117" s="46"/>
      <c r="IO117" s="46"/>
    </row>
    <row r="118" spans="1:7" ht="24" customHeight="1">
      <c r="A118" s="14" t="s">
        <v>245</v>
      </c>
      <c r="B118" s="15" t="s">
        <v>244</v>
      </c>
      <c r="C118" s="16"/>
      <c r="D118" s="16">
        <v>99121</v>
      </c>
      <c r="E118" s="16"/>
      <c r="F118" s="27"/>
      <c r="G118" s="27">
        <v>0</v>
      </c>
    </row>
    <row r="119" spans="1:249" s="6" customFormat="1" ht="24" customHeight="1">
      <c r="A119" s="11" t="s">
        <v>248</v>
      </c>
      <c r="B119" s="12" t="s">
        <v>122</v>
      </c>
      <c r="C119" s="13">
        <f>C120+C121</f>
        <v>1227300</v>
      </c>
      <c r="D119" s="13">
        <f>D120+D121</f>
        <v>465543</v>
      </c>
      <c r="E119" s="13">
        <f>E120+E121</f>
        <v>344552.95999999996</v>
      </c>
      <c r="F119" s="10">
        <f t="shared" si="8"/>
        <v>28.074061761590478</v>
      </c>
      <c r="G119" s="27">
        <v>0</v>
      </c>
      <c r="H119" s="110"/>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6"/>
      <c r="BY119" s="46"/>
      <c r="BZ119" s="46"/>
      <c r="CA119" s="46"/>
      <c r="CB119" s="46"/>
      <c r="CC119" s="46"/>
      <c r="CD119" s="46"/>
      <c r="CE119" s="46"/>
      <c r="CF119" s="46"/>
      <c r="CG119" s="46"/>
      <c r="CH119" s="46"/>
      <c r="CI119" s="46"/>
      <c r="CJ119" s="46"/>
      <c r="CK119" s="46"/>
      <c r="CL119" s="46"/>
      <c r="CM119" s="46"/>
      <c r="CN119" s="46"/>
      <c r="CO119" s="46"/>
      <c r="CP119" s="46"/>
      <c r="CQ119" s="46"/>
      <c r="CR119" s="46"/>
      <c r="CS119" s="46"/>
      <c r="CT119" s="46"/>
      <c r="CU119" s="46"/>
      <c r="CV119" s="46"/>
      <c r="CW119" s="46"/>
      <c r="CX119" s="46"/>
      <c r="CY119" s="46"/>
      <c r="CZ119" s="46"/>
      <c r="DA119" s="46"/>
      <c r="DB119" s="46"/>
      <c r="DC119" s="46"/>
      <c r="DD119" s="46"/>
      <c r="DE119" s="46"/>
      <c r="DF119" s="46"/>
      <c r="DG119" s="46"/>
      <c r="DH119" s="46"/>
      <c r="DI119" s="46"/>
      <c r="DJ119" s="46"/>
      <c r="DK119" s="46"/>
      <c r="DL119" s="46"/>
      <c r="DM119" s="46"/>
      <c r="DN119" s="46"/>
      <c r="DO119" s="46"/>
      <c r="DP119" s="46"/>
      <c r="DQ119" s="46"/>
      <c r="DR119" s="46"/>
      <c r="DS119" s="46"/>
      <c r="DT119" s="46"/>
      <c r="DU119" s="46"/>
      <c r="DV119" s="46"/>
      <c r="DW119" s="46"/>
      <c r="DX119" s="46"/>
      <c r="DY119" s="46"/>
      <c r="DZ119" s="46"/>
      <c r="EA119" s="46"/>
      <c r="EB119" s="46"/>
      <c r="EC119" s="46"/>
      <c r="ED119" s="46"/>
      <c r="EE119" s="46"/>
      <c r="EF119" s="46"/>
      <c r="EG119" s="46"/>
      <c r="EH119" s="46"/>
      <c r="EI119" s="46"/>
      <c r="EJ119" s="46"/>
      <c r="EK119" s="46"/>
      <c r="EL119" s="46"/>
      <c r="EM119" s="46"/>
      <c r="EN119" s="46"/>
      <c r="EO119" s="46"/>
      <c r="EP119" s="46"/>
      <c r="EQ119" s="46"/>
      <c r="ER119" s="46"/>
      <c r="ES119" s="46"/>
      <c r="ET119" s="46"/>
      <c r="EU119" s="46"/>
      <c r="EV119" s="46"/>
      <c r="EW119" s="46"/>
      <c r="EX119" s="46"/>
      <c r="EY119" s="46"/>
      <c r="EZ119" s="46"/>
      <c r="FA119" s="46"/>
      <c r="FB119" s="46"/>
      <c r="FC119" s="46"/>
      <c r="FD119" s="46"/>
      <c r="FE119" s="46"/>
      <c r="FF119" s="46"/>
      <c r="FG119" s="46"/>
      <c r="FH119" s="46"/>
      <c r="FI119" s="46"/>
      <c r="FJ119" s="46"/>
      <c r="FK119" s="46"/>
      <c r="FL119" s="46"/>
      <c r="FM119" s="46"/>
      <c r="FN119" s="46"/>
      <c r="FO119" s="46"/>
      <c r="FP119" s="46"/>
      <c r="FQ119" s="46"/>
      <c r="FR119" s="46"/>
      <c r="FS119" s="46"/>
      <c r="FT119" s="46"/>
      <c r="FU119" s="46"/>
      <c r="FV119" s="46"/>
      <c r="FW119" s="46"/>
      <c r="FX119" s="46"/>
      <c r="FY119" s="46"/>
      <c r="FZ119" s="46"/>
      <c r="GA119" s="46"/>
      <c r="GB119" s="46"/>
      <c r="GC119" s="46"/>
      <c r="GD119" s="46"/>
      <c r="GE119" s="46"/>
      <c r="GF119" s="46"/>
      <c r="GG119" s="46"/>
      <c r="GH119" s="46"/>
      <c r="GI119" s="46"/>
      <c r="GJ119" s="46"/>
      <c r="GK119" s="46"/>
      <c r="GL119" s="46"/>
      <c r="GM119" s="46"/>
      <c r="GN119" s="46"/>
      <c r="GO119" s="46"/>
      <c r="GP119" s="46"/>
      <c r="GQ119" s="46"/>
      <c r="GR119" s="46"/>
      <c r="GS119" s="46"/>
      <c r="GT119" s="46"/>
      <c r="GU119" s="46"/>
      <c r="GV119" s="46"/>
      <c r="GW119" s="46"/>
      <c r="GX119" s="46"/>
      <c r="GY119" s="46"/>
      <c r="GZ119" s="46"/>
      <c r="HA119" s="46"/>
      <c r="HB119" s="46"/>
      <c r="HC119" s="46"/>
      <c r="HD119" s="46"/>
      <c r="HE119" s="46"/>
      <c r="HF119" s="46"/>
      <c r="HG119" s="46"/>
      <c r="HH119" s="46"/>
      <c r="HI119" s="46"/>
      <c r="HJ119" s="46"/>
      <c r="HK119" s="46"/>
      <c r="HL119" s="46"/>
      <c r="HM119" s="46"/>
      <c r="HN119" s="46"/>
      <c r="HO119" s="46"/>
      <c r="HP119" s="46"/>
      <c r="HQ119" s="46"/>
      <c r="HR119" s="46"/>
      <c r="HS119" s="46"/>
      <c r="HT119" s="46"/>
      <c r="HU119" s="46"/>
      <c r="HV119" s="46"/>
      <c r="HW119" s="46"/>
      <c r="HX119" s="46"/>
      <c r="HY119" s="46"/>
      <c r="HZ119" s="46"/>
      <c r="IA119" s="46"/>
      <c r="IB119" s="46"/>
      <c r="IC119" s="46"/>
      <c r="ID119" s="46"/>
      <c r="IE119" s="46"/>
      <c r="IF119" s="46"/>
      <c r="IG119" s="46"/>
      <c r="IH119" s="46"/>
      <c r="II119" s="46"/>
      <c r="IJ119" s="46"/>
      <c r="IK119" s="46"/>
      <c r="IL119" s="46"/>
      <c r="IM119" s="46"/>
      <c r="IN119" s="46"/>
      <c r="IO119" s="46"/>
    </row>
    <row r="120" spans="1:7" ht="43.5" customHeight="1">
      <c r="A120" s="14" t="s">
        <v>192</v>
      </c>
      <c r="B120" s="15" t="s">
        <v>193</v>
      </c>
      <c r="C120" s="16">
        <v>1227300</v>
      </c>
      <c r="D120" s="16">
        <v>191500</v>
      </c>
      <c r="E120" s="16">
        <v>161042.96</v>
      </c>
      <c r="F120" s="27">
        <f t="shared" si="8"/>
        <v>13.12172736902143</v>
      </c>
      <c r="G120" s="27">
        <f>SUM(E120/D120*100)</f>
        <v>84.09554046997388</v>
      </c>
    </row>
    <row r="121" spans="1:7" ht="25.5" customHeight="1">
      <c r="A121" s="31">
        <v>250380</v>
      </c>
      <c r="B121" s="15" t="s">
        <v>168</v>
      </c>
      <c r="C121" s="16"/>
      <c r="D121" s="16">
        <v>274043</v>
      </c>
      <c r="E121" s="16">
        <v>183510</v>
      </c>
      <c r="F121" s="27"/>
      <c r="G121" s="27"/>
    </row>
    <row r="122" spans="1:9" ht="18">
      <c r="A122" s="31"/>
      <c r="B122" s="12" t="s">
        <v>145</v>
      </c>
      <c r="C122" s="13">
        <f>SUM(C97,,C98,C101,C104,C107,C113,C119,C117)</f>
        <v>3934669</v>
      </c>
      <c r="D122" s="13">
        <f>D97+D98+D101+D104+D107+D113+D117+D119+D111+D115</f>
        <v>2140739</v>
      </c>
      <c r="E122" s="13">
        <f>E97+E98+E101+E104+E107+E113+E117+E119+E111+E115</f>
        <v>2212113.9100000006</v>
      </c>
      <c r="F122" s="10">
        <f>SUM(E122/C122*100)</f>
        <v>56.22109280348615</v>
      </c>
      <c r="G122" s="123" t="s">
        <v>202</v>
      </c>
      <c r="I122" s="48"/>
    </row>
    <row r="123" spans="1:7" ht="18">
      <c r="A123" s="31"/>
      <c r="B123" s="12" t="s">
        <v>146</v>
      </c>
      <c r="C123" s="13">
        <f>C124+C125</f>
        <v>0</v>
      </c>
      <c r="D123" s="13">
        <f>D124+D125</f>
        <v>0</v>
      </c>
      <c r="E123" s="13">
        <f>E124+E125</f>
        <v>10000</v>
      </c>
      <c r="F123" s="10">
        <v>0</v>
      </c>
      <c r="G123" s="10">
        <v>0</v>
      </c>
    </row>
    <row r="124" spans="1:7" ht="21" customHeight="1">
      <c r="A124" s="31">
        <v>250911</v>
      </c>
      <c r="B124" s="15" t="s">
        <v>129</v>
      </c>
      <c r="C124" s="53">
        <v>90000</v>
      </c>
      <c r="D124" s="42">
        <v>50000</v>
      </c>
      <c r="E124" s="16">
        <v>10000</v>
      </c>
      <c r="F124" s="27">
        <f>SUM(E124/C124*100)</f>
        <v>11.11111111111111</v>
      </c>
      <c r="G124" s="27">
        <f>SUM(E124/D124*100)</f>
        <v>20</v>
      </c>
    </row>
    <row r="125" spans="1:7" ht="20.25" customHeight="1">
      <c r="A125" s="31">
        <v>250912</v>
      </c>
      <c r="B125" s="15" t="s">
        <v>147</v>
      </c>
      <c r="C125" s="53">
        <v>-90000</v>
      </c>
      <c r="D125" s="42">
        <v>-50000</v>
      </c>
      <c r="E125" s="16"/>
      <c r="F125" s="27">
        <f>SUM(E125/C125*100)</f>
        <v>0</v>
      </c>
      <c r="G125" s="27">
        <f>SUM(E125/D125*100)</f>
        <v>0</v>
      </c>
    </row>
    <row r="126" spans="1:7" ht="24" customHeight="1">
      <c r="A126" s="35"/>
      <c r="B126" s="43" t="s">
        <v>148</v>
      </c>
      <c r="C126" s="13">
        <f>C93+C122</f>
        <v>161768243</v>
      </c>
      <c r="D126" s="13">
        <f>D93+D122</f>
        <v>101700899.28</v>
      </c>
      <c r="E126" s="13">
        <f>E93+E122</f>
        <v>90918217.61</v>
      </c>
      <c r="F126" s="10">
        <f>SUM(E126/C126*100)</f>
        <v>56.20276014866528</v>
      </c>
      <c r="G126" s="10">
        <f>SUM(E126/D126*100)</f>
        <v>89.39765356418981</v>
      </c>
    </row>
    <row r="127" spans="1:6" ht="6" customHeight="1">
      <c r="A127" s="36"/>
      <c r="B127" s="37"/>
      <c r="C127" s="40"/>
      <c r="D127" s="38"/>
      <c r="E127" s="38"/>
      <c r="F127" s="38"/>
    </row>
    <row r="128" spans="2:5" ht="18">
      <c r="B128" s="59" t="s">
        <v>149</v>
      </c>
      <c r="C128" s="40"/>
      <c r="D128" s="57"/>
      <c r="E128" s="3"/>
    </row>
    <row r="129" spans="2:8" ht="18">
      <c r="B129" s="60" t="s">
        <v>150</v>
      </c>
      <c r="C129" s="40"/>
      <c r="D129" s="57" t="s">
        <v>151</v>
      </c>
      <c r="E129" s="3"/>
      <c r="H129" s="44">
        <v>5</v>
      </c>
    </row>
    <row r="130" ht="17.25">
      <c r="C130" s="40"/>
    </row>
    <row r="131" spans="3:5" ht="15">
      <c r="C131" s="41"/>
      <c r="D131" s="41">
        <f>D7+D19+D21+D22+D23+D24+D25+D26+D27+D28+D29+D30+D31+D32+D33+D34+D35+D36+D37+D38+D39+D40+D41+D42+D43+D44+D45+D47+D58+D76+D78</f>
        <v>30599493.47</v>
      </c>
      <c r="E131" s="41">
        <f>E7+E19+E21+E22+E23+E24+E25+E26+E27+E28+E29+E30+E31+E32+E33+E34+E35+E36+E37+E38+E39+E40+E41+E42+E43+E44+E45+E47+E58+E76+E78</f>
        <v>28991136.999999993</v>
      </c>
    </row>
    <row r="132" ht="15">
      <c r="D132" s="62"/>
    </row>
    <row r="133" spans="3:6" ht="18">
      <c r="C133" s="41"/>
      <c r="D133" s="58"/>
      <c r="E133" s="58"/>
      <c r="F133" s="39"/>
    </row>
    <row r="134" spans="5:6" ht="15">
      <c r="E134" s="39"/>
      <c r="F134" s="39">
        <f>E88-E131</f>
        <v>57100182.940000005</v>
      </c>
    </row>
    <row r="135" spans="2:4" ht="15">
      <c r="B135" s="4" t="s">
        <v>152</v>
      </c>
      <c r="C135" s="41"/>
      <c r="D135" s="41"/>
    </row>
    <row r="137" spans="3:7" ht="22.5">
      <c r="C137" s="1" t="s">
        <v>216</v>
      </c>
      <c r="D137" s="39">
        <f>C7+C19+C21+C22+C23+C24+C25+C26+C27+C28+C29+C30+C31+C32+C33+C34+C35+C36+C37+C38+C39+C40+C41+C42+C43+C44+C46+C57+C78+C45+C75+C54</f>
        <v>51405800</v>
      </c>
      <c r="E137" s="39">
        <f>D7+D19+D21+D22+D23+D24+D25+D26+D27+D28+D29+D30+D31+D32+D33+D34+D35+D36+D37+D38+D39+D40+D41+D42+D43+D44+D46+D57+D78+D45+D75+D54</f>
        <v>27284715.47</v>
      </c>
      <c r="F137" s="39">
        <f>E7+E19+E21+E22+E23+E24+E25+E26+E27+E28+E29+E30+E31+E32+E33+E34+E35+E36+E37+E38+E39+E40+E41+E42+E43+E44+E46+E57+E78+E45+E75+E54</f>
        <v>25708362.659999993</v>
      </c>
      <c r="G137" s="121" t="s">
        <v>225</v>
      </c>
    </row>
    <row r="138" spans="4:5" ht="15">
      <c r="D138" s="39"/>
      <c r="E138" s="39"/>
    </row>
    <row r="139" ht="15">
      <c r="C139" s="1" t="s">
        <v>217</v>
      </c>
    </row>
    <row r="141" spans="4:6" ht="15">
      <c r="D141" s="39">
        <f>C88-D137</f>
        <v>101148128</v>
      </c>
      <c r="E141" s="39">
        <f>D88-E137</f>
        <v>69048476.81</v>
      </c>
      <c r="F141" s="39">
        <f>E88-F137</f>
        <v>60382957.28</v>
      </c>
    </row>
    <row r="142" spans="6:7" ht="15">
      <c r="F142" s="1">
        <v>132835.94</v>
      </c>
      <c r="G142" s="1">
        <v>91101</v>
      </c>
    </row>
    <row r="143" ht="15">
      <c r="F143" s="109">
        <f>F142+F137</f>
        <v>25841198.599999994</v>
      </c>
    </row>
    <row r="146" ht="22.5">
      <c r="F146" s="124">
        <f>E88-F143</f>
        <v>60250121.34</v>
      </c>
    </row>
  </sheetData>
  <sheetProtection/>
  <mergeCells count="3">
    <mergeCell ref="A2:G2"/>
    <mergeCell ref="A3:G3"/>
    <mergeCell ref="A96:G96"/>
  </mergeCells>
  <printOptions/>
  <pageMargins left="0.7874015748031497" right="0.3937007874015748" top="0.3937007874015748" bottom="0.3937007874015748" header="0.31496062992125984" footer="0.35433070866141736"/>
  <pageSetup horizontalDpi="600" verticalDpi="600" orientation="landscape" paperSize="9" scale="48" r:id="rId3"/>
  <rowBreaks count="2" manualBreakCount="2">
    <brk id="30" max="7" man="1"/>
    <brk id="76"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mfu252104</cp:lastModifiedBy>
  <cp:lastPrinted>2013-08-02T14:07:28Z</cp:lastPrinted>
  <dcterms:created xsi:type="dcterms:W3CDTF">2002-12-06T14:14:06Z</dcterms:created>
  <dcterms:modified xsi:type="dcterms:W3CDTF">2013-08-02T16:23:17Z</dcterms:modified>
  <cp:category/>
  <cp:version/>
  <cp:contentType/>
  <cp:contentStatus/>
</cp:coreProperties>
</file>